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Prihodi'!$A$2:$F$110</definedName>
    <definedName name="_xlnm._FilterDatabase" localSheetId="2" hidden="1">'Opći dio - Rashodi'!$A$2:$F$108</definedName>
    <definedName name="_xlnm._FilterDatabase" localSheetId="4" hidden="1">'Plan rash. i izdat. po izvorima'!$A$8:$AK$104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izvorima'!$A$1:$H$64</definedName>
    <definedName name="_xlnm.Print_Area" localSheetId="0">'Sažetak općeg dijela'!$A$2:$H$26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2"/>
  <c r="E38"/>
  <c r="E19"/>
  <c r="F7" i="9"/>
  <c r="D70" i="6"/>
  <c r="F88"/>
  <c r="E88"/>
  <c r="K9" i="3"/>
  <c r="K5" s="1"/>
  <c r="C5" s="1"/>
  <c r="K18"/>
  <c r="D6" i="6"/>
  <c r="D5" s="1"/>
  <c r="X418" i="3" l="1"/>
  <c r="X408" s="1"/>
  <c r="X410"/>
  <c r="X409"/>
  <c r="P418" l="1"/>
  <c r="P410"/>
  <c r="P376"/>
  <c r="P367" s="1"/>
  <c r="P366" s="1"/>
  <c r="P404"/>
  <c r="U159"/>
  <c r="U147"/>
  <c r="X50"/>
  <c r="U50"/>
  <c r="U46"/>
  <c r="M159"/>
  <c r="M147"/>
  <c r="M50"/>
  <c r="AA5"/>
  <c r="S5"/>
  <c r="J5"/>
  <c r="G376"/>
  <c r="G367" s="1"/>
  <c r="G406"/>
  <c r="G366" s="1"/>
  <c r="G418"/>
  <c r="G410"/>
  <c r="G409" s="1"/>
  <c r="P409" l="1"/>
  <c r="P408"/>
  <c r="G408"/>
  <c r="D50" l="1"/>
  <c r="D159" l="1"/>
  <c r="C179"/>
  <c r="C171"/>
  <c r="F11" i="6" l="1"/>
  <c r="F9"/>
  <c r="E11"/>
  <c r="E9"/>
  <c r="F5"/>
  <c r="E5"/>
  <c r="D4" i="7"/>
  <c r="E5"/>
  <c r="T186" i="3"/>
  <c r="T180"/>
  <c r="T160"/>
  <c r="V159"/>
  <c r="V150" s="1"/>
  <c r="U150"/>
  <c r="T148"/>
  <c r="T147"/>
  <c r="T145"/>
  <c r="T143"/>
  <c r="T140"/>
  <c r="U139"/>
  <c r="T139" s="1"/>
  <c r="T61"/>
  <c r="T59"/>
  <c r="T58"/>
  <c r="T55"/>
  <c r="T54"/>
  <c r="T53"/>
  <c r="Z52"/>
  <c r="Z5" s="1"/>
  <c r="Y52"/>
  <c r="X52"/>
  <c r="V52"/>
  <c r="T51"/>
  <c r="T50"/>
  <c r="T47"/>
  <c r="T46"/>
  <c r="T45"/>
  <c r="T44"/>
  <c r="T43"/>
  <c r="T42"/>
  <c r="T41"/>
  <c r="T39"/>
  <c r="T38"/>
  <c r="T37"/>
  <c r="T36"/>
  <c r="T35"/>
  <c r="T34"/>
  <c r="T33"/>
  <c r="T32"/>
  <c r="T31"/>
  <c r="T30"/>
  <c r="T29"/>
  <c r="T27"/>
  <c r="T26"/>
  <c r="T25"/>
  <c r="T24"/>
  <c r="T23"/>
  <c r="T21"/>
  <c r="T20"/>
  <c r="T19"/>
  <c r="Y18"/>
  <c r="Y9" s="1"/>
  <c r="X18"/>
  <c r="W18"/>
  <c r="W9" s="1"/>
  <c r="W5" s="1"/>
  <c r="V18"/>
  <c r="V9" s="1"/>
  <c r="U18"/>
  <c r="U9" s="1"/>
  <c r="T16"/>
  <c r="T14"/>
  <c r="T11"/>
  <c r="X10"/>
  <c r="T10" s="1"/>
  <c r="L186"/>
  <c r="L180"/>
  <c r="L160"/>
  <c r="N159"/>
  <c r="L159" s="1"/>
  <c r="N150"/>
  <c r="L148"/>
  <c r="L147"/>
  <c r="L145"/>
  <c r="L143"/>
  <c r="L140"/>
  <c r="M139"/>
  <c r="L139" s="1"/>
  <c r="L61"/>
  <c r="L59"/>
  <c r="L58"/>
  <c r="L55"/>
  <c r="L54"/>
  <c r="L53"/>
  <c r="R52"/>
  <c r="R5" s="1"/>
  <c r="Q52"/>
  <c r="P52"/>
  <c r="N52"/>
  <c r="L51"/>
  <c r="P50"/>
  <c r="L50" s="1"/>
  <c r="L47"/>
  <c r="M46"/>
  <c r="L46" s="1"/>
  <c r="L45"/>
  <c r="L44"/>
  <c r="L43"/>
  <c r="L42"/>
  <c r="L41"/>
  <c r="L39"/>
  <c r="L38"/>
  <c r="L37"/>
  <c r="L36"/>
  <c r="L35"/>
  <c r="L34"/>
  <c r="L33"/>
  <c r="L32"/>
  <c r="L31"/>
  <c r="L30"/>
  <c r="L29"/>
  <c r="L27"/>
  <c r="L26"/>
  <c r="L25"/>
  <c r="L24"/>
  <c r="L23"/>
  <c r="L21"/>
  <c r="L20"/>
  <c r="L19"/>
  <c r="Q18"/>
  <c r="Q9" s="1"/>
  <c r="Q5" s="1"/>
  <c r="P18"/>
  <c r="O18"/>
  <c r="N18"/>
  <c r="N9" s="1"/>
  <c r="N5" s="1"/>
  <c r="M18"/>
  <c r="M9" s="1"/>
  <c r="L16"/>
  <c r="L14"/>
  <c r="L11"/>
  <c r="P10"/>
  <c r="L10" s="1"/>
  <c r="O9"/>
  <c r="O5" s="1"/>
  <c r="C11"/>
  <c r="C14"/>
  <c r="C16"/>
  <c r="C19"/>
  <c r="C20"/>
  <c r="C21"/>
  <c r="C23"/>
  <c r="C24"/>
  <c r="C25"/>
  <c r="C26"/>
  <c r="C27"/>
  <c r="C29"/>
  <c r="C30"/>
  <c r="C31"/>
  <c r="C32"/>
  <c r="C33"/>
  <c r="C34"/>
  <c r="C35"/>
  <c r="C36"/>
  <c r="C37"/>
  <c r="C38"/>
  <c r="C39"/>
  <c r="C41"/>
  <c r="C42"/>
  <c r="C43"/>
  <c r="C44"/>
  <c r="C45"/>
  <c r="C47"/>
  <c r="C51"/>
  <c r="C53"/>
  <c r="C54"/>
  <c r="C55"/>
  <c r="C58"/>
  <c r="C59"/>
  <c r="C61"/>
  <c r="C140"/>
  <c r="C143"/>
  <c r="C145"/>
  <c r="C148"/>
  <c r="C160"/>
  <c r="C180"/>
  <c r="C186"/>
  <c r="I52"/>
  <c r="I5" s="1"/>
  <c r="H52"/>
  <c r="H18"/>
  <c r="H9" s="1"/>
  <c r="G52"/>
  <c r="G50"/>
  <c r="C50" s="1"/>
  <c r="G10"/>
  <c r="C10" s="1"/>
  <c r="G18"/>
  <c r="F18"/>
  <c r="F9" s="1"/>
  <c r="F5" s="1"/>
  <c r="E159"/>
  <c r="E150" s="1"/>
  <c r="D150"/>
  <c r="E52"/>
  <c r="E18"/>
  <c r="E9" s="1"/>
  <c r="E5" s="1"/>
  <c r="D18"/>
  <c r="D46"/>
  <c r="C46" s="1"/>
  <c r="D139"/>
  <c r="C139" s="1"/>
  <c r="D147"/>
  <c r="C147" s="1"/>
  <c r="F63" i="2"/>
  <c r="D63"/>
  <c r="C63"/>
  <c r="B63"/>
  <c r="G38"/>
  <c r="F38"/>
  <c r="D38"/>
  <c r="C38"/>
  <c r="B38"/>
  <c r="G19"/>
  <c r="F19"/>
  <c r="D19"/>
  <c r="C19"/>
  <c r="B19"/>
  <c r="F116" i="6"/>
  <c r="F115" s="1"/>
  <c r="F113"/>
  <c r="F112" s="1"/>
  <c r="F111" s="1"/>
  <c r="F109"/>
  <c r="F107"/>
  <c r="F106" s="1"/>
  <c r="F104"/>
  <c r="F103" s="1"/>
  <c r="F96"/>
  <c r="F94"/>
  <c r="F90"/>
  <c r="F80"/>
  <c r="F78"/>
  <c r="F77"/>
  <c r="F70" s="1"/>
  <c r="F74"/>
  <c r="F72"/>
  <c r="F67"/>
  <c r="F66" s="1"/>
  <c r="F65" s="1"/>
  <c r="F62"/>
  <c r="F61" s="1"/>
  <c r="F56"/>
  <c r="F55" s="1"/>
  <c r="F50"/>
  <c r="F48"/>
  <c r="F47"/>
  <c r="F39"/>
  <c r="F37"/>
  <c r="F27"/>
  <c r="F20"/>
  <c r="F15"/>
  <c r="F4"/>
  <c r="E116"/>
  <c r="E115" s="1"/>
  <c r="E113"/>
  <c r="E112" s="1"/>
  <c r="E109"/>
  <c r="E107"/>
  <c r="E106" s="1"/>
  <c r="E104"/>
  <c r="E103" s="1"/>
  <c r="E100" s="1"/>
  <c r="E96"/>
  <c r="E94"/>
  <c r="E90"/>
  <c r="E80"/>
  <c r="E78"/>
  <c r="E74"/>
  <c r="E72"/>
  <c r="E67"/>
  <c r="E66" s="1"/>
  <c r="E65" s="1"/>
  <c r="E62"/>
  <c r="E61" s="1"/>
  <c r="E56"/>
  <c r="E55" s="1"/>
  <c r="E50"/>
  <c r="E48"/>
  <c r="E47"/>
  <c r="E39"/>
  <c r="E37"/>
  <c r="E27"/>
  <c r="E20"/>
  <c r="E15"/>
  <c r="D62"/>
  <c r="D90"/>
  <c r="F109" i="7"/>
  <c r="F108" s="1"/>
  <c r="F106"/>
  <c r="F105" s="1"/>
  <c r="F104" s="1"/>
  <c r="F102"/>
  <c r="F101"/>
  <c r="F99"/>
  <c r="F96"/>
  <c r="F95"/>
  <c r="F94"/>
  <c r="F92"/>
  <c r="F91"/>
  <c r="F90" s="1"/>
  <c r="F89" s="1"/>
  <c r="F87"/>
  <c r="F86" s="1"/>
  <c r="F85" s="1"/>
  <c r="F83"/>
  <c r="F82"/>
  <c r="F80"/>
  <c r="F78"/>
  <c r="F76"/>
  <c r="F75" s="1"/>
  <c r="F74" s="1"/>
  <c r="F72"/>
  <c r="F69"/>
  <c r="F68"/>
  <c r="F66"/>
  <c r="F62"/>
  <c r="F61" s="1"/>
  <c r="F57"/>
  <c r="F56" s="1"/>
  <c r="F55" s="1"/>
  <c r="F53"/>
  <c r="F50"/>
  <c r="F48"/>
  <c r="F47"/>
  <c r="F45"/>
  <c r="F43"/>
  <c r="F40"/>
  <c r="F39"/>
  <c r="F38" s="1"/>
  <c r="F36"/>
  <c r="F34"/>
  <c r="F32"/>
  <c r="F30"/>
  <c r="F24"/>
  <c r="F19"/>
  <c r="F18" s="1"/>
  <c r="F15"/>
  <c r="F12"/>
  <c r="F11"/>
  <c r="F9"/>
  <c r="F8"/>
  <c r="F6"/>
  <c r="F5"/>
  <c r="E109"/>
  <c r="E108"/>
  <c r="E106"/>
  <c r="E105"/>
  <c r="E104" s="1"/>
  <c r="E102"/>
  <c r="E101" s="1"/>
  <c r="E99"/>
  <c r="E96"/>
  <c r="E95"/>
  <c r="E94" s="1"/>
  <c r="E92"/>
  <c r="E91" s="1"/>
  <c r="E90" s="1"/>
  <c r="E87"/>
  <c r="E86" s="1"/>
  <c r="E85" s="1"/>
  <c r="E83"/>
  <c r="E82"/>
  <c r="E80"/>
  <c r="E78"/>
  <c r="E76"/>
  <c r="E75" s="1"/>
  <c r="E74" s="1"/>
  <c r="E72"/>
  <c r="E69"/>
  <c r="E68"/>
  <c r="E66"/>
  <c r="E62"/>
  <c r="E61" s="1"/>
  <c r="E57"/>
  <c r="E56" s="1"/>
  <c r="E55" s="1"/>
  <c r="E53"/>
  <c r="E50"/>
  <c r="E48"/>
  <c r="E47"/>
  <c r="E45"/>
  <c r="E43"/>
  <c r="E40"/>
  <c r="E39"/>
  <c r="E38" s="1"/>
  <c r="E36"/>
  <c r="E34"/>
  <c r="E32"/>
  <c r="E30"/>
  <c r="E24"/>
  <c r="E19"/>
  <c r="E18" s="1"/>
  <c r="E15"/>
  <c r="E12"/>
  <c r="E11"/>
  <c r="E9"/>
  <c r="E8"/>
  <c r="E6"/>
  <c r="A65"/>
  <c r="A64"/>
  <c r="A63"/>
  <c r="D9"/>
  <c r="D8"/>
  <c r="D95"/>
  <c r="D68"/>
  <c r="H22" i="9"/>
  <c r="G22"/>
  <c r="F22"/>
  <c r="H10"/>
  <c r="G10"/>
  <c r="F10"/>
  <c r="H7"/>
  <c r="G7"/>
  <c r="B39" i="2" l="1"/>
  <c r="B64"/>
  <c r="E4" i="6"/>
  <c r="E77"/>
  <c r="E70" s="1"/>
  <c r="H5" i="3"/>
  <c r="Y5"/>
  <c r="X9"/>
  <c r="X5" s="1"/>
  <c r="V5"/>
  <c r="T159"/>
  <c r="T52"/>
  <c r="L52"/>
  <c r="D9"/>
  <c r="C52"/>
  <c r="M138"/>
  <c r="L138" s="1"/>
  <c r="T150"/>
  <c r="C150"/>
  <c r="M150"/>
  <c r="L150" s="1"/>
  <c r="G9"/>
  <c r="G5" s="1"/>
  <c r="L18"/>
  <c r="T18"/>
  <c r="C18"/>
  <c r="C159"/>
  <c r="E14" i="6"/>
  <c r="E3" s="1"/>
  <c r="F14"/>
  <c r="F3" s="1"/>
  <c r="E29" i="7"/>
  <c r="E4" s="1"/>
  <c r="E3" s="1"/>
  <c r="F29"/>
  <c r="F4" s="1"/>
  <c r="F3" s="1"/>
  <c r="U138" i="3"/>
  <c r="T138" s="1"/>
  <c r="P9"/>
  <c r="L9" s="1"/>
  <c r="D138"/>
  <c r="C138" s="1"/>
  <c r="F100" i="6"/>
  <c r="E111"/>
  <c r="E89" i="7"/>
  <c r="H13" i="9"/>
  <c r="H24" s="1"/>
  <c r="F13"/>
  <c r="F24" s="1"/>
  <c r="G13"/>
  <c r="G24" s="1"/>
  <c r="D116" i="6"/>
  <c r="D115"/>
  <c r="D113"/>
  <c r="D112"/>
  <c r="D109"/>
  <c r="D107"/>
  <c r="D106" s="1"/>
  <c r="D104"/>
  <c r="D103" s="1"/>
  <c r="D96"/>
  <c r="D94"/>
  <c r="D88"/>
  <c r="D80"/>
  <c r="D77" s="1"/>
  <c r="D74"/>
  <c r="D72"/>
  <c r="D66"/>
  <c r="D67"/>
  <c r="D56"/>
  <c r="D55" s="1"/>
  <c r="U5" i="3" l="1"/>
  <c r="T5" s="1"/>
  <c r="P5"/>
  <c r="T9"/>
  <c r="M5"/>
  <c r="L5" s="1"/>
  <c r="D5"/>
  <c r="C9"/>
  <c r="D100" i="6"/>
  <c r="D111"/>
  <c r="D36" i="7"/>
  <c r="D34"/>
  <c r="D32"/>
  <c r="D30"/>
  <c r="D24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D15"/>
  <c r="D12"/>
  <c r="D50"/>
  <c r="D48"/>
  <c r="D6"/>
  <c r="D5" s="1"/>
  <c r="A110"/>
  <c r="D109"/>
  <c r="A109"/>
  <c r="D108"/>
  <c r="A108"/>
  <c r="A107"/>
  <c r="D106"/>
  <c r="A106"/>
  <c r="A105"/>
  <c r="A104"/>
  <c r="A103"/>
  <c r="D102"/>
  <c r="A102"/>
  <c r="D101"/>
  <c r="A101"/>
  <c r="A100"/>
  <c r="D99"/>
  <c r="A99"/>
  <c r="A98"/>
  <c r="D96"/>
  <c r="A96"/>
  <c r="A95"/>
  <c r="A94"/>
  <c r="A93"/>
  <c r="D92"/>
  <c r="A92"/>
  <c r="D91"/>
  <c r="A91"/>
  <c r="D90"/>
  <c r="A90"/>
  <c r="A89"/>
  <c r="A88"/>
  <c r="D87"/>
  <c r="D86" s="1"/>
  <c r="D85" s="1"/>
  <c r="A87"/>
  <c r="A86"/>
  <c r="A85"/>
  <c r="A84"/>
  <c r="D83"/>
  <c r="A83"/>
  <c r="D82"/>
  <c r="A82"/>
  <c r="A81"/>
  <c r="D80"/>
  <c r="A80"/>
  <c r="A79"/>
  <c r="D78"/>
  <c r="A78"/>
  <c r="A77"/>
  <c r="D76"/>
  <c r="A76"/>
  <c r="A75"/>
  <c r="A74"/>
  <c r="A73"/>
  <c r="D72"/>
  <c r="A72"/>
  <c r="A71"/>
  <c r="D69"/>
  <c r="A69"/>
  <c r="A68"/>
  <c r="A67"/>
  <c r="D66"/>
  <c r="D62" s="1"/>
  <c r="A66"/>
  <c r="A62"/>
  <c r="A61"/>
  <c r="A60"/>
  <c r="A59"/>
  <c r="A58"/>
  <c r="D57"/>
  <c r="D56" s="1"/>
  <c r="D55" s="1"/>
  <c r="A57"/>
  <c r="A56"/>
  <c r="A55"/>
  <c r="A54"/>
  <c r="D53"/>
  <c r="A53"/>
  <c r="A52"/>
  <c r="A51"/>
  <c r="A50"/>
  <c r="A49"/>
  <c r="A48"/>
  <c r="A47"/>
  <c r="A46"/>
  <c r="D45"/>
  <c r="A45"/>
  <c r="A44"/>
  <c r="D43"/>
  <c r="A43"/>
  <c r="A42"/>
  <c r="A41"/>
  <c r="D40"/>
  <c r="A40"/>
  <c r="A39"/>
  <c r="A38"/>
  <c r="A16"/>
  <c r="A15"/>
  <c r="A13"/>
  <c r="A12"/>
  <c r="A11"/>
  <c r="A7"/>
  <c r="A6"/>
  <c r="A5"/>
  <c r="A4"/>
  <c r="A3"/>
  <c r="A108" i="6"/>
  <c r="A107"/>
  <c r="A106"/>
  <c r="A105"/>
  <c r="A104"/>
  <c r="A103"/>
  <c r="A102"/>
  <c r="A101"/>
  <c r="A100"/>
  <c r="A99"/>
  <c r="A98"/>
  <c r="A97"/>
  <c r="A96"/>
  <c r="A95"/>
  <c r="A94"/>
  <c r="A93"/>
  <c r="A92"/>
  <c r="A90"/>
  <c r="A89"/>
  <c r="A88"/>
  <c r="A87"/>
  <c r="A86"/>
  <c r="A85"/>
  <c r="A84"/>
  <c r="A83"/>
  <c r="A82"/>
  <c r="A81"/>
  <c r="A80"/>
  <c r="D78"/>
  <c r="A79"/>
  <c r="A78"/>
  <c r="A77"/>
  <c r="A76"/>
  <c r="A75"/>
  <c r="A74"/>
  <c r="A73"/>
  <c r="A72"/>
  <c r="A71"/>
  <c r="A70"/>
  <c r="A69"/>
  <c r="A68"/>
  <c r="A67"/>
  <c r="A66"/>
  <c r="D65"/>
  <c r="A65"/>
  <c r="A64"/>
  <c r="A63"/>
  <c r="A62"/>
  <c r="A61"/>
  <c r="A54"/>
  <c r="A53"/>
  <c r="A52"/>
  <c r="A51"/>
  <c r="D50"/>
  <c r="A50"/>
  <c r="A49"/>
  <c r="D48"/>
  <c r="A48"/>
  <c r="A47"/>
  <c r="A46"/>
  <c r="A45"/>
  <c r="A44"/>
  <c r="A43"/>
  <c r="A42"/>
  <c r="A41"/>
  <c r="A40"/>
  <c r="D39"/>
  <c r="A39"/>
  <c r="A38"/>
  <c r="D37"/>
  <c r="A37"/>
  <c r="A36"/>
  <c r="A35"/>
  <c r="A34"/>
  <c r="A33"/>
  <c r="A32"/>
  <c r="A31"/>
  <c r="A30"/>
  <c r="A29"/>
  <c r="A28"/>
  <c r="D27"/>
  <c r="A27"/>
  <c r="A26"/>
  <c r="A25"/>
  <c r="A24"/>
  <c r="A23"/>
  <c r="A22"/>
  <c r="A21"/>
  <c r="D20"/>
  <c r="A20"/>
  <c r="A19"/>
  <c r="A18"/>
  <c r="A17"/>
  <c r="A16"/>
  <c r="D15"/>
  <c r="A15"/>
  <c r="A14"/>
  <c r="A13"/>
  <c r="A12"/>
  <c r="D11"/>
  <c r="A11"/>
  <c r="A10"/>
  <c r="D9"/>
  <c r="A9"/>
  <c r="A8"/>
  <c r="A7"/>
  <c r="A6"/>
  <c r="A5"/>
  <c r="A4"/>
  <c r="A3"/>
  <c r="D4" l="1"/>
  <c r="D18" i="7"/>
  <c r="D61" i="6"/>
  <c r="D47"/>
  <c r="D14"/>
  <c r="D29" i="7"/>
  <c r="D39"/>
  <c r="D47"/>
  <c r="D11"/>
  <c r="D94"/>
  <c r="D89" s="1"/>
  <c r="D75"/>
  <c r="D74" s="1"/>
  <c r="D105"/>
  <c r="D104" s="1"/>
  <c r="D61"/>
  <c r="D3" i="6" l="1"/>
  <c r="D38" i="7"/>
  <c r="B20" i="2" l="1"/>
  <c r="D3" i="7"/>
</calcChain>
</file>

<file path=xl/sharedStrings.xml><?xml version="1.0" encoding="utf-8"?>
<sst xmlns="http://schemas.openxmlformats.org/spreadsheetml/2006/main" count="904" uniqueCount="391">
  <si>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</si>
  <si>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</si>
  <si>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</si>
  <si>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</si>
  <si>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</si>
  <si>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</si>
  <si>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</si>
  <si>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</si>
  <si>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</si>
  <si>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</si>
  <si>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</si>
  <si>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</si>
  <si>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</si>
  <si>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</si>
  <si>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</si>
  <si>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</si>
  <si>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</si>
  <si>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</si>
  <si>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</si>
  <si>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</si>
  <si>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</si>
  <si>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</si>
  <si>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</si>
  <si>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</si>
  <si>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</si>
  <si>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</si>
  <si>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</si>
  <si>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</si>
  <si>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</si>
  <si>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</si>
  <si>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</si>
  <si>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</si>
  <si>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</si>
  <si>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</si>
  <si>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</si>
  <si>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</si>
  <si>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</si>
  <si>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</si>
  <si>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</si>
  <si>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</si>
  <si>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</si>
  <si>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</si>
  <si>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</si>
  <si>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</si>
  <si>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</si>
  <si>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</si>
  <si>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</si>
  <si>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</si>
  <si>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</si>
  <si>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</si>
  <si>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</si>
  <si>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</si>
  <si>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</si>
  <si>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</si>
  <si>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</si>
  <si>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</si>
  <si>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</si>
  <si>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</si>
  <si>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</si>
  <si>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</si>
  <si>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</si>
  <si>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</si>
  <si>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</si>
  <si>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</si>
  <si>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</si>
  <si>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</si>
  <si>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</si>
  <si>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</si>
  <si>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</si>
  <si>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</si>
  <si>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</si>
  <si>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</si>
  <si>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</si>
  <si>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</si>
  <si>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</si>
  <si>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</si>
  <si>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</si>
  <si>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</si>
  <si>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</si>
  <si>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</si>
  <si>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</si>
  <si>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</si>
  <si>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</si>
  <si>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</si>
  <si>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</si>
  <si>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</si>
  <si>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</si>
  <si>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</si>
  <si>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</si>
  <si>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</si>
  <si>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</si>
  <si>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</si>
  <si>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</si>
  <si>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</si>
  <si>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</si>
  <si>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</si>
  <si>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</si>
  <si>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</si>
  <si>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</si>
  <si>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</si>
  <si>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</si>
  <si>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</si>
  <si>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</si>
  <si>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</si>
  <si>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</si>
  <si>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</si>
  <si>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</si>
  <si>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</si>
  <si>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</si>
  <si>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</si>
  <si>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</si>
  <si>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</si>
  <si>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</si>
  <si>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</si>
  <si>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</si>
  <si>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</si>
  <si>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</si>
  <si>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</si>
  <si>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</si>
  <si>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</si>
  <si>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</si>
  <si>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</si>
  <si>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</si>
  <si>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</si>
  <si>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</si>
  <si>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</si>
  <si>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</si>
  <si>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</si>
  <si>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</si>
  <si>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</si>
  <si>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</si>
  <si>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</si>
  <si>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</si>
  <si>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</si>
  <si>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</si>
  <si>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</si>
  <si>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</si>
  <si>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</si>
  <si>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</si>
  <si>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</si>
  <si>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</si>
  <si>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</si>
  <si>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</si>
  <si>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</si>
  <si>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</si>
  <si>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</si>
  <si>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</si>
  <si>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</si>
  <si>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</si>
  <si>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</si>
  <si>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</si>
  <si>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</si>
  <si>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</si>
  <si>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</si>
  <si>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</si>
  <si>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</si>
  <si>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</si>
  <si>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</si>
  <si>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</si>
  <si>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</si>
  <si>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</si>
  <si>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</si>
  <si>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</si>
  <si>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</si>
  <si>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</si>
  <si>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</si>
  <si>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</si>
  <si>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</si>
  <si>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</si>
  <si>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</si>
  <si>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</si>
  <si>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</si>
  <si>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</si>
  <si>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</si>
  <si>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</si>
  <si>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</si>
  <si>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</si>
  <si>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</si>
  <si>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</si>
  <si>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</si>
  <si>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</si>
  <si>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</si>
  <si>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</si>
  <si>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</si>
  <si>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</si>
  <si>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</si>
  <si>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</si>
  <si>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</si>
  <si>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</si>
  <si>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</si>
  <si>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</si>
  <si>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</si>
  <si>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</si>
  <si>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</si>
  <si>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</si>
  <si>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</si>
  <si>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</si>
  <si>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</si>
  <si>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</si>
  <si>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</si>
  <si>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</si>
  <si>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</si>
  <si>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</si>
  <si>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</si>
  <si>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</si>
  <si>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</si>
  <si>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</si>
  <si>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</si>
  <si>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</si>
  <si>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</si>
  <si>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</si>
  <si>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</si>
  <si>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</si>
  <si>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</si>
  <si>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</si>
  <si>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</si>
  <si>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</si>
  <si>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</si>
  <si>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</si>
  <si>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</si>
  <si>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</si>
  <si>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</si>
  <si>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</si>
  <si>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</si>
  <si>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</si>
  <si>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</si>
  <si>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</si>
  <si>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</si>
  <si>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</si>
  <si>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</si>
  <si>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</si>
  <si>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</si>
  <si>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</si>
  <si>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</si>
  <si>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</si>
  <si>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</si>
  <si>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</si>
  <si>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</si>
  <si>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</si>
  <si>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</si>
  <si>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</si>
  <si>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</si>
  <si>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</si>
  <si>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</si>
  <si>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</si>
  <si>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</si>
  <si>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</si>
  <si>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</si>
  <si>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</si>
  <si>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</si>
  <si>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</si>
  <si>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</si>
  <si>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</si>
  <si>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</si>
  <si>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</si>
  <si>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</si>
  <si>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</si>
  <si>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</si>
  <si>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</si>
  <si>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</si>
  <si>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</si>
  <si>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</si>
  <si>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</si>
  <si>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</si>
  <si>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</si>
  <si>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</si>
  <si>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</si>
  <si>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</si>
  <si>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</si>
  <si>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</si>
  <si>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</si>
  <si>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</si>
  <si>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</si>
  <si>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</si>
  <si>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</si>
  <si>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</si>
  <si>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</si>
  <si>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</si>
  <si>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</si>
  <si>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</si>
  <si>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</si>
  <si>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</si>
  <si>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</si>
  <si>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</si>
  <si>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</si>
  <si>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</si>
  <si>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</si>
  <si>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</si>
  <si>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</si>
  <si>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</si>
  <si>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</si>
  <si>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</si>
  <si>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</si>
  <si>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</si>
  <si>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</si>
  <si>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</si>
  <si>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</si>
  <si>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</si>
  <si>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</si>
  <si>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</si>
  <si>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</si>
  <si>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</si>
  <si>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</si>
  <si>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</si>
  <si>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</si>
  <si>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</si>
  <si>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</si>
  <si>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</si>
  <si>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</si>
  <si>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</si>
  <si>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</si>
  <si>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</si>
  <si>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</si>
  <si>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</si>
  <si>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</si>
  <si>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</si>
  <si>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</si>
  <si>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</si>
  <si>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</si>
  <si>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</si>
  <si>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</si>
  <si>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</si>
  <si>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</si>
  <si>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</si>
  <si>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</si>
  <si>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</si>
  <si>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</si>
  <si>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</si>
  <si>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</si>
  <si>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</si>
  <si>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</si>
  <si>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</si>
  <si>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</si>
  <si>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Prijedlog plana 
za 2020.</t>
  </si>
  <si>
    <t>Projekcija plana
za 2021.</t>
  </si>
  <si>
    <t>Projekcija plana 
za 2022.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</si>
  <si>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</si>
  <si>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</si>
  <si>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</si>
  <si>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</si>
  <si>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</si>
  <si>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</si>
  <si>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</si>
  <si>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</si>
  <si>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</si>
  <si>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</si>
  <si>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</si>
  <si>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</si>
  <si>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</si>
  <si>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</si>
  <si>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</si>
  <si>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</si>
  <si>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</si>
  <si>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</si>
  <si>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</si>
  <si>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</si>
  <si>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</si>
  <si>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</si>
  <si>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</si>
  <si>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</si>
  <si>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</si>
  <si>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</si>
  <si>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</si>
  <si>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</si>
  <si>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</si>
  <si>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</si>
  <si>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</si>
  <si>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</si>
  <si>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</si>
  <si>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tekuće donacije od trgovačkih društava</t>
  </si>
  <si>
    <t>stambeni objekti za zaposlene</t>
  </si>
  <si>
    <t>tekuće pomoći od HZMO-a, HZZ-a i HZZO-a</t>
  </si>
  <si>
    <t>Pomoći od ostalih subjekata unutar općeg proračuna</t>
  </si>
  <si>
    <t>tekuće pomoći od ostalih subjekata unutar općeg proračuna</t>
  </si>
  <si>
    <t>prihodi od prodaje proizvoda i robe</t>
  </si>
  <si>
    <t>prihodi od prodanih proizvoda</t>
  </si>
  <si>
    <t>prihodi od prodaje robe</t>
  </si>
  <si>
    <t>Knjige</t>
  </si>
  <si>
    <t>SŠ dr. Antuna Barca Crikvenica</t>
  </si>
  <si>
    <t>PRIJEDLOG FINANCIJSKOG PLANA SŠ DR. ANTUNA BARCA CRIKVENICA ZA 2021. I                                                                                                                                                PROJEKCIJA PLANA ZA  2022. I 2023. GODINU</t>
  </si>
  <si>
    <t>Plan 2021.</t>
  </si>
  <si>
    <t>Projekcija 2023.</t>
  </si>
  <si>
    <t>PRIJEDLOG PLANA ZA 2021.</t>
  </si>
  <si>
    <t>PROJEKCIJA PLANA ZA 2023.</t>
  </si>
  <si>
    <t>MREŽA KOM5ENTNOSTI - EU projekt</t>
  </si>
  <si>
    <t>RCK RECEPT- EU projekt</t>
  </si>
  <si>
    <t>preneseni vlastiti prihodi</t>
  </si>
  <si>
    <t>Prijedlog plana 
za 2021.</t>
  </si>
  <si>
    <t>Projekcija plana
za 2022.</t>
  </si>
  <si>
    <t>Projekcija plana 
za 2023.</t>
  </si>
  <si>
    <t>2023.</t>
  </si>
</sst>
</file>

<file path=xl/styles.xml><?xml version="1.0" encoding="utf-8"?>
<styleSheet xmlns="http://schemas.openxmlformats.org/spreadsheetml/2006/main">
  <fonts count="5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3" xfId="0" applyNumberFormat="1" applyFont="1" applyBorder="1"/>
    <xf numFmtId="3" fontId="18" fillId="0" borderId="25" xfId="0" applyNumberFormat="1" applyFont="1" applyBorder="1"/>
    <xf numFmtId="1" fontId="19" fillId="0" borderId="26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3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3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3" xfId="42" applyFont="1" applyFill="1" applyBorder="1" applyAlignment="1">
      <alignment horizontal="left" vertical="center" wrapText="1"/>
    </xf>
    <xf numFmtId="0" fontId="18" fillId="20" borderId="33" xfId="42" applyFont="1" applyFill="1" applyBorder="1" applyAlignment="1">
      <alignment horizontal="left" vertical="center" wrapText="1"/>
    </xf>
    <xf numFmtId="0" fontId="19" fillId="0" borderId="32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2" xfId="42" applyFont="1" applyBorder="1" applyAlignment="1">
      <alignment horizontal="center" vertical="center" wrapText="1"/>
    </xf>
    <xf numFmtId="4" fontId="38" fillId="20" borderId="33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3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3" xfId="42" applyFont="1" applyFill="1" applyBorder="1" applyAlignment="1">
      <alignment horizontal="left" wrapText="1" indent="4"/>
    </xf>
    <xf numFmtId="4" fontId="35" fillId="20" borderId="33" xfId="42" applyNumberFormat="1" applyFont="1" applyFill="1" applyBorder="1" applyAlignment="1">
      <alignment horizontal="right" wrapText="1"/>
    </xf>
    <xf numFmtId="4" fontId="43" fillId="20" borderId="33" xfId="42" applyNumberFormat="1" applyFont="1" applyFill="1" applyBorder="1" applyAlignment="1">
      <alignment horizontal="right" wrapText="1"/>
    </xf>
    <xf numFmtId="4" fontId="38" fillId="20" borderId="33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20" borderId="33" xfId="42" applyFont="1" applyFill="1" applyBorder="1" applyAlignment="1">
      <alignment horizontal="left" wrapText="1" indent="5"/>
    </xf>
    <xf numFmtId="0" fontId="45" fillId="20" borderId="33" xfId="42" applyFont="1" applyFill="1" applyBorder="1" applyAlignment="1">
      <alignment horizontal="left" wrapText="1" indent="5"/>
    </xf>
    <xf numFmtId="4" fontId="43" fillId="20" borderId="33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3" xfId="42" applyFont="1" applyFill="1" applyBorder="1" applyAlignment="1">
      <alignment horizontal="left" vertical="center" wrapText="1"/>
    </xf>
    <xf numFmtId="4" fontId="39" fillId="20" borderId="33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3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3" xfId="42" applyFont="1" applyFill="1" applyBorder="1" applyAlignment="1">
      <alignment vertical="center" wrapText="1"/>
    </xf>
    <xf numFmtId="0" fontId="35" fillId="0" borderId="32" xfId="42" applyFont="1" applyBorder="1" applyAlignment="1">
      <alignment horizontal="left" vertical="center" wrapText="1"/>
    </xf>
    <xf numFmtId="0" fontId="35" fillId="20" borderId="33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3" xfId="42" applyFont="1" applyFill="1" applyBorder="1" applyAlignment="1">
      <alignment horizontal="left" wrapText="1"/>
    </xf>
    <xf numFmtId="0" fontId="37" fillId="20" borderId="33" xfId="42" applyFont="1" applyFill="1" applyBorder="1" applyAlignment="1">
      <alignment horizontal="left" wrapText="1"/>
    </xf>
    <xf numFmtId="0" fontId="40" fillId="20" borderId="33" xfId="42" applyFont="1" applyFill="1" applyBorder="1" applyAlignment="1">
      <alignment horizontal="left" wrapText="1"/>
    </xf>
    <xf numFmtId="0" fontId="35" fillId="0" borderId="32" xfId="42" applyFont="1" applyBorder="1" applyAlignment="1">
      <alignment vertical="center" wrapText="1"/>
    </xf>
    <xf numFmtId="0" fontId="35" fillId="20" borderId="33" xfId="42" applyFont="1" applyFill="1" applyBorder="1" applyAlignment="1">
      <alignment wrapText="1"/>
    </xf>
    <xf numFmtId="0" fontId="44" fillId="20" borderId="33" xfId="42" applyFont="1" applyFill="1" applyBorder="1" applyAlignment="1">
      <alignment wrapText="1"/>
    </xf>
    <xf numFmtId="0" fontId="45" fillId="20" borderId="33" xfId="42" applyFont="1" applyFill="1" applyBorder="1" applyAlignment="1">
      <alignment wrapText="1"/>
    </xf>
    <xf numFmtId="0" fontId="24" fillId="22" borderId="15" xfId="0" applyNumberFormat="1" applyFont="1" applyFill="1" applyBorder="1" applyAlignment="1" applyProtection="1">
      <alignment horizontal="center" vertical="center" wrapText="1"/>
    </xf>
    <xf numFmtId="0" fontId="23" fillId="22" borderId="15" xfId="0" applyNumberFormat="1" applyFont="1" applyFill="1" applyBorder="1" applyAlignment="1" applyProtection="1">
      <alignment horizontal="center" vertical="center" wrapText="1"/>
    </xf>
    <xf numFmtId="0" fontId="24" fillId="23" borderId="15" xfId="0" applyNumberFormat="1" applyFont="1" applyFill="1" applyBorder="1" applyAlignment="1" applyProtection="1">
      <alignment horizontal="center" vertical="center"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4" fillId="24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4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0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26" fillId="25" borderId="15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right"/>
    </xf>
    <xf numFmtId="0" fontId="28" fillId="25" borderId="30" xfId="0" applyFont="1" applyFill="1" applyBorder="1" applyAlignment="1">
      <alignment horizontal="left"/>
    </xf>
    <xf numFmtId="0" fontId="18" fillId="25" borderId="14" xfId="0" applyNumberFormat="1" applyFont="1" applyFill="1" applyBorder="1" applyAlignment="1" applyProtection="1"/>
    <xf numFmtId="3" fontId="26" fillId="0" borderId="15" xfId="0" applyNumberFormat="1" applyFont="1" applyBorder="1" applyAlignment="1">
      <alignment horizontal="right"/>
    </xf>
    <xf numFmtId="3" fontId="26" fillId="25" borderId="15" xfId="0" applyNumberFormat="1" applyFont="1" applyFill="1" applyBorder="1" applyAlignment="1" applyProtection="1">
      <alignment horizontal="right" wrapText="1"/>
    </xf>
    <xf numFmtId="3" fontId="26" fillId="21" borderId="30" xfId="0" quotePrefix="1" applyNumberFormat="1" applyFont="1" applyFill="1" applyBorder="1" applyAlignment="1">
      <alignment horizontal="right"/>
    </xf>
    <xf numFmtId="3" fontId="26" fillId="21" borderId="15" xfId="0" applyNumberFormat="1" applyFont="1" applyFill="1" applyBorder="1" applyAlignment="1" applyProtection="1">
      <alignment horizontal="right" wrapText="1"/>
    </xf>
    <xf numFmtId="3" fontId="26" fillId="25" borderId="30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4" fontId="22" fillId="0" borderId="21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1" xfId="0" applyNumberFormat="1" applyFont="1" applyFill="1" applyBorder="1" applyAlignment="1" applyProtection="1">
      <alignment wrapText="1"/>
    </xf>
    <xf numFmtId="4" fontId="24" fillId="0" borderId="21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1" xfId="0" applyNumberFormat="1" applyFont="1" applyFill="1" applyBorder="1" applyAlignment="1" applyProtection="1">
      <alignment horizontal="center"/>
    </xf>
    <xf numFmtId="0" fontId="24" fillId="27" borderId="21" xfId="0" applyNumberFormat="1" applyFont="1" applyFill="1" applyBorder="1" applyAlignment="1" applyProtection="1">
      <alignment wrapText="1"/>
    </xf>
    <xf numFmtId="0" fontId="24" fillId="22" borderId="21" xfId="0" applyNumberFormat="1" applyFont="1" applyFill="1" applyBorder="1" applyAlignment="1" applyProtection="1">
      <alignment horizontal="center"/>
    </xf>
    <xf numFmtId="0" fontId="19" fillId="22" borderId="21" xfId="0" applyNumberFormat="1" applyFont="1" applyFill="1" applyBorder="1" applyAlignment="1" applyProtection="1">
      <alignment wrapText="1"/>
    </xf>
    <xf numFmtId="4" fontId="24" fillId="22" borderId="21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wrapText="1"/>
    </xf>
    <xf numFmtId="0" fontId="24" fillId="21" borderId="21" xfId="0" applyNumberFormat="1" applyFont="1" applyFill="1" applyBorder="1" applyAlignment="1" applyProtection="1">
      <alignment horizontal="center"/>
    </xf>
    <xf numFmtId="0" fontId="24" fillId="21" borderId="21" xfId="0" applyNumberFormat="1" applyFont="1" applyFill="1" applyBorder="1" applyAlignment="1" applyProtection="1">
      <alignment wrapText="1"/>
    </xf>
    <xf numFmtId="4" fontId="24" fillId="21" borderId="21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1" xfId="0" applyNumberFormat="1" applyFont="1" applyFill="1" applyBorder="1" applyAlignment="1" applyProtection="1">
      <alignment horizontal="center"/>
    </xf>
    <xf numFmtId="49" fontId="34" fillId="0" borderId="36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7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4" fillId="22" borderId="21" xfId="0" applyNumberFormat="1" applyFont="1" applyFill="1" applyBorder="1" applyAlignment="1" applyProtection="1">
      <alignment wrapText="1"/>
    </xf>
    <xf numFmtId="49" fontId="56" fillId="21" borderId="36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37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1" xfId="0" applyNumberFormat="1" applyFont="1" applyFill="1" applyBorder="1" applyAlignment="1" applyProtection="1">
      <alignment wrapText="1"/>
    </xf>
    <xf numFmtId="4" fontId="22" fillId="22" borderId="2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39" fillId="20" borderId="33" xfId="42" applyFont="1" applyFill="1" applyBorder="1" applyAlignment="1">
      <alignment horizontal="left" wrapText="1"/>
    </xf>
    <xf numFmtId="0" fontId="57" fillId="20" borderId="33" xfId="42" applyFont="1" applyFill="1" applyBorder="1" applyAlignment="1">
      <alignment horizontal="left" wrapText="1"/>
    </xf>
    <xf numFmtId="3" fontId="18" fillId="0" borderId="38" xfId="0" applyNumberFormat="1" applyFont="1" applyBorder="1"/>
    <xf numFmtId="3" fontId="18" fillId="0" borderId="39" xfId="0" applyNumberFormat="1" applyFont="1" applyBorder="1"/>
    <xf numFmtId="1" fontId="19" fillId="0" borderId="24" xfId="0" applyNumberFormat="1" applyFont="1" applyBorder="1" applyAlignment="1">
      <alignment wrapText="1"/>
    </xf>
    <xf numFmtId="3" fontId="18" fillId="0" borderId="0" xfId="0" applyNumberFormat="1" applyFont="1" applyBorder="1"/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28" borderId="21" xfId="0" applyNumberFormat="1" applyFont="1" applyFill="1" applyBorder="1" applyAlignment="1" applyProtection="1">
      <alignment horizontal="center"/>
    </xf>
    <xf numFmtId="0" fontId="22" fillId="28" borderId="21" xfId="0" applyNumberFormat="1" applyFont="1" applyFill="1" applyBorder="1" applyAlignment="1" applyProtection="1">
      <alignment wrapText="1"/>
    </xf>
    <xf numFmtId="49" fontId="56" fillId="28" borderId="0" xfId="44" applyNumberFormat="1" applyFont="1" applyFill="1" applyBorder="1" applyAlignment="1" applyProtection="1">
      <alignment horizontal="center" vertical="center" wrapText="1"/>
      <protection hidden="1"/>
    </xf>
    <xf numFmtId="49" fontId="56" fillId="28" borderId="0" xfId="0" applyNumberFormat="1" applyFont="1" applyFill="1" applyBorder="1" applyAlignment="1" applyProtection="1">
      <alignment horizontal="left" vertical="center" wrapText="1"/>
      <protection hidden="1"/>
    </xf>
    <xf numFmtId="4" fontId="24" fillId="28" borderId="2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" fontId="37" fillId="20" borderId="33" xfId="42" applyNumberFormat="1" applyFont="1" applyFill="1" applyBorder="1" applyAlignment="1">
      <alignment horizontal="right" wrapText="1"/>
    </xf>
    <xf numFmtId="3" fontId="18" fillId="0" borderId="40" xfId="0" applyNumberFormat="1" applyFont="1" applyBorder="1"/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1" fontId="19" fillId="19" borderId="24" xfId="0" applyNumberFormat="1" applyFont="1" applyFill="1" applyBorder="1" applyAlignment="1">
      <alignment horizontal="left" wrapText="1"/>
    </xf>
    <xf numFmtId="1" fontId="19" fillId="0" borderId="24" xfId="0" applyNumberFormat="1" applyFont="1" applyFill="1" applyBorder="1" applyAlignment="1">
      <alignment horizontal="left" wrapText="1"/>
    </xf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26" fillId="25" borderId="30" xfId="0" applyNumberFormat="1" applyFont="1" applyFill="1" applyBorder="1" applyAlignment="1" applyProtection="1">
      <alignment horizontal="left" wrapText="1"/>
    </xf>
    <xf numFmtId="0" fontId="26" fillId="25" borderId="14" xfId="0" applyNumberFormat="1" applyFont="1" applyFill="1" applyBorder="1" applyAlignment="1" applyProtection="1">
      <alignment horizontal="left" wrapText="1"/>
    </xf>
    <xf numFmtId="0" fontId="26" fillId="25" borderId="35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0" xfId="0" applyNumberFormat="1" applyFont="1" applyFill="1" applyBorder="1" applyAlignment="1" applyProtection="1">
      <alignment horizontal="left" wrapText="1"/>
    </xf>
    <xf numFmtId="0" fontId="29" fillId="25" borderId="14" xfId="0" applyNumberFormat="1" applyFont="1" applyFill="1" applyBorder="1" applyAlignment="1" applyProtection="1">
      <alignment wrapText="1"/>
    </xf>
    <xf numFmtId="0" fontId="18" fillId="25" borderId="14" xfId="0" applyNumberFormat="1" applyFont="1" applyFill="1" applyBorder="1" applyAlignment="1" applyProtection="1"/>
    <xf numFmtId="0" fontId="28" fillId="0" borderId="30" xfId="0" applyNumberFormat="1" applyFont="1" applyFill="1" applyBorder="1" applyAlignment="1" applyProtection="1">
      <alignment horizontal="left" wrapText="1"/>
    </xf>
    <xf numFmtId="0" fontId="29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28" fillId="0" borderId="30" xfId="0" quotePrefix="1" applyFont="1" applyFill="1" applyBorder="1" applyAlignment="1">
      <alignment horizontal="left"/>
    </xf>
    <xf numFmtId="0" fontId="28" fillId="0" borderId="30" xfId="0" quotePrefix="1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wrapText="1"/>
    </xf>
    <xf numFmtId="0" fontId="28" fillId="0" borderId="30" xfId="0" quotePrefix="1" applyFont="1" applyBorder="1" applyAlignment="1">
      <alignment horizontal="left"/>
    </xf>
    <xf numFmtId="0" fontId="28" fillId="25" borderId="30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0" xfId="0" applyNumberFormat="1" applyFont="1" applyFill="1" applyBorder="1" applyAlignment="1" applyProtection="1">
      <alignment horizontal="left" wrapText="1"/>
    </xf>
    <xf numFmtId="0" fontId="26" fillId="21" borderId="14" xfId="0" applyNumberFormat="1" applyFont="1" applyFill="1" applyBorder="1" applyAlignment="1" applyProtection="1">
      <alignment horizontal="left" wrapText="1"/>
    </xf>
    <xf numFmtId="0" fontId="26" fillId="21" borderId="35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51" fillId="0" borderId="31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47</xdr:row>
      <xdr:rowOff>22860</xdr:rowOff>
    </xdr:from>
    <xdr:to>
      <xdr:col>1</xdr:col>
      <xdr:colOff>0</xdr:colOff>
      <xdr:row>49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47</xdr:row>
      <xdr:rowOff>22860</xdr:rowOff>
    </xdr:from>
    <xdr:to>
      <xdr:col>0</xdr:col>
      <xdr:colOff>1089660</xdr:colOff>
      <xdr:row>49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zoomScaleNormal="100" zoomScaleSheetLayoutView="100" workbookViewId="0">
      <selection activeCell="F17" sqref="F17"/>
    </sheetView>
  </sheetViews>
  <sheetFormatPr defaultColWidth="11.42578125" defaultRowHeight="12.75"/>
  <cols>
    <col min="1" max="2" width="4.28515625" style="44" customWidth="1"/>
    <col min="3" max="3" width="5.5703125" style="44" customWidth="1"/>
    <col min="4" max="4" width="5.28515625" style="38" customWidth="1"/>
    <col min="5" max="5" width="44.7109375" style="44" customWidth="1"/>
    <col min="6" max="6" width="15.85546875" style="44" bestFit="1" customWidth="1"/>
    <col min="7" max="7" width="17.28515625" style="44" customWidth="1"/>
    <col min="8" max="8" width="16.7109375" style="44" customWidth="1"/>
    <col min="9" max="9" width="11.42578125" style="44"/>
    <col min="10" max="10" width="16.28515625" style="44" bestFit="1" customWidth="1"/>
    <col min="11" max="11" width="21.7109375" style="44" bestFit="1" customWidth="1"/>
    <col min="12" max="256" width="11.42578125" style="44"/>
    <col min="257" max="258" width="4.28515625" style="44" customWidth="1"/>
    <col min="259" max="259" width="5.5703125" style="44" customWidth="1"/>
    <col min="260" max="260" width="5.28515625" style="44" customWidth="1"/>
    <col min="261" max="261" width="44.7109375" style="44" customWidth="1"/>
    <col min="262" max="262" width="15.85546875" style="44" bestFit="1" customWidth="1"/>
    <col min="263" max="263" width="17.28515625" style="44" customWidth="1"/>
    <col min="264" max="264" width="16.7109375" style="44" customWidth="1"/>
    <col min="265" max="265" width="11.42578125" style="44"/>
    <col min="266" max="266" width="16.28515625" style="44" bestFit="1" customWidth="1"/>
    <col min="267" max="267" width="21.7109375" style="44" bestFit="1" customWidth="1"/>
    <col min="268" max="512" width="11.42578125" style="44"/>
    <col min="513" max="514" width="4.28515625" style="44" customWidth="1"/>
    <col min="515" max="515" width="5.5703125" style="44" customWidth="1"/>
    <col min="516" max="516" width="5.28515625" style="44" customWidth="1"/>
    <col min="517" max="517" width="44.7109375" style="44" customWidth="1"/>
    <col min="518" max="518" width="15.85546875" style="44" bestFit="1" customWidth="1"/>
    <col min="519" max="519" width="17.28515625" style="44" customWidth="1"/>
    <col min="520" max="520" width="16.7109375" style="44" customWidth="1"/>
    <col min="521" max="521" width="11.42578125" style="44"/>
    <col min="522" max="522" width="16.28515625" style="44" bestFit="1" customWidth="1"/>
    <col min="523" max="523" width="21.7109375" style="44" bestFit="1" customWidth="1"/>
    <col min="524" max="768" width="11.42578125" style="44"/>
    <col min="769" max="770" width="4.28515625" style="44" customWidth="1"/>
    <col min="771" max="771" width="5.5703125" style="44" customWidth="1"/>
    <col min="772" max="772" width="5.28515625" style="44" customWidth="1"/>
    <col min="773" max="773" width="44.7109375" style="44" customWidth="1"/>
    <col min="774" max="774" width="15.85546875" style="44" bestFit="1" customWidth="1"/>
    <col min="775" max="775" width="17.28515625" style="44" customWidth="1"/>
    <col min="776" max="776" width="16.7109375" style="44" customWidth="1"/>
    <col min="777" max="777" width="11.42578125" style="44"/>
    <col min="778" max="778" width="16.28515625" style="44" bestFit="1" customWidth="1"/>
    <col min="779" max="779" width="21.7109375" style="44" bestFit="1" customWidth="1"/>
    <col min="780" max="1024" width="11.42578125" style="44"/>
    <col min="1025" max="1026" width="4.28515625" style="44" customWidth="1"/>
    <col min="1027" max="1027" width="5.5703125" style="44" customWidth="1"/>
    <col min="1028" max="1028" width="5.28515625" style="44" customWidth="1"/>
    <col min="1029" max="1029" width="44.7109375" style="44" customWidth="1"/>
    <col min="1030" max="1030" width="15.85546875" style="44" bestFit="1" customWidth="1"/>
    <col min="1031" max="1031" width="17.28515625" style="44" customWidth="1"/>
    <col min="1032" max="1032" width="16.7109375" style="44" customWidth="1"/>
    <col min="1033" max="1033" width="11.42578125" style="44"/>
    <col min="1034" max="1034" width="16.28515625" style="44" bestFit="1" customWidth="1"/>
    <col min="1035" max="1035" width="21.7109375" style="44" bestFit="1" customWidth="1"/>
    <col min="1036" max="1280" width="11.42578125" style="44"/>
    <col min="1281" max="1282" width="4.28515625" style="44" customWidth="1"/>
    <col min="1283" max="1283" width="5.5703125" style="44" customWidth="1"/>
    <col min="1284" max="1284" width="5.28515625" style="44" customWidth="1"/>
    <col min="1285" max="1285" width="44.7109375" style="44" customWidth="1"/>
    <col min="1286" max="1286" width="15.85546875" style="44" bestFit="1" customWidth="1"/>
    <col min="1287" max="1287" width="17.28515625" style="44" customWidth="1"/>
    <col min="1288" max="1288" width="16.7109375" style="44" customWidth="1"/>
    <col min="1289" max="1289" width="11.42578125" style="44"/>
    <col min="1290" max="1290" width="16.28515625" style="44" bestFit="1" customWidth="1"/>
    <col min="1291" max="1291" width="21.7109375" style="44" bestFit="1" customWidth="1"/>
    <col min="1292" max="1536" width="11.42578125" style="44"/>
    <col min="1537" max="1538" width="4.28515625" style="44" customWidth="1"/>
    <col min="1539" max="1539" width="5.5703125" style="44" customWidth="1"/>
    <col min="1540" max="1540" width="5.28515625" style="44" customWidth="1"/>
    <col min="1541" max="1541" width="44.7109375" style="44" customWidth="1"/>
    <col min="1542" max="1542" width="15.85546875" style="44" bestFit="1" customWidth="1"/>
    <col min="1543" max="1543" width="17.28515625" style="44" customWidth="1"/>
    <col min="1544" max="1544" width="16.7109375" style="44" customWidth="1"/>
    <col min="1545" max="1545" width="11.42578125" style="44"/>
    <col min="1546" max="1546" width="16.28515625" style="44" bestFit="1" customWidth="1"/>
    <col min="1547" max="1547" width="21.7109375" style="44" bestFit="1" customWidth="1"/>
    <col min="1548" max="1792" width="11.42578125" style="44"/>
    <col min="1793" max="1794" width="4.28515625" style="44" customWidth="1"/>
    <col min="1795" max="1795" width="5.5703125" style="44" customWidth="1"/>
    <col min="1796" max="1796" width="5.28515625" style="44" customWidth="1"/>
    <col min="1797" max="1797" width="44.7109375" style="44" customWidth="1"/>
    <col min="1798" max="1798" width="15.85546875" style="44" bestFit="1" customWidth="1"/>
    <col min="1799" max="1799" width="17.28515625" style="44" customWidth="1"/>
    <col min="1800" max="1800" width="16.7109375" style="44" customWidth="1"/>
    <col min="1801" max="1801" width="11.42578125" style="44"/>
    <col min="1802" max="1802" width="16.28515625" style="44" bestFit="1" customWidth="1"/>
    <col min="1803" max="1803" width="21.7109375" style="44" bestFit="1" customWidth="1"/>
    <col min="1804" max="2048" width="11.42578125" style="44"/>
    <col min="2049" max="2050" width="4.28515625" style="44" customWidth="1"/>
    <col min="2051" max="2051" width="5.5703125" style="44" customWidth="1"/>
    <col min="2052" max="2052" width="5.28515625" style="44" customWidth="1"/>
    <col min="2053" max="2053" width="44.7109375" style="44" customWidth="1"/>
    <col min="2054" max="2054" width="15.85546875" style="44" bestFit="1" customWidth="1"/>
    <col min="2055" max="2055" width="17.28515625" style="44" customWidth="1"/>
    <col min="2056" max="2056" width="16.7109375" style="44" customWidth="1"/>
    <col min="2057" max="2057" width="11.42578125" style="44"/>
    <col min="2058" max="2058" width="16.28515625" style="44" bestFit="1" customWidth="1"/>
    <col min="2059" max="2059" width="21.7109375" style="44" bestFit="1" customWidth="1"/>
    <col min="2060" max="2304" width="11.42578125" style="44"/>
    <col min="2305" max="2306" width="4.28515625" style="44" customWidth="1"/>
    <col min="2307" max="2307" width="5.5703125" style="44" customWidth="1"/>
    <col min="2308" max="2308" width="5.28515625" style="44" customWidth="1"/>
    <col min="2309" max="2309" width="44.7109375" style="44" customWidth="1"/>
    <col min="2310" max="2310" width="15.85546875" style="44" bestFit="1" customWidth="1"/>
    <col min="2311" max="2311" width="17.28515625" style="44" customWidth="1"/>
    <col min="2312" max="2312" width="16.7109375" style="44" customWidth="1"/>
    <col min="2313" max="2313" width="11.42578125" style="44"/>
    <col min="2314" max="2314" width="16.28515625" style="44" bestFit="1" customWidth="1"/>
    <col min="2315" max="2315" width="21.7109375" style="44" bestFit="1" customWidth="1"/>
    <col min="2316" max="2560" width="11.42578125" style="44"/>
    <col min="2561" max="2562" width="4.28515625" style="44" customWidth="1"/>
    <col min="2563" max="2563" width="5.5703125" style="44" customWidth="1"/>
    <col min="2564" max="2564" width="5.28515625" style="44" customWidth="1"/>
    <col min="2565" max="2565" width="44.7109375" style="44" customWidth="1"/>
    <col min="2566" max="2566" width="15.85546875" style="44" bestFit="1" customWidth="1"/>
    <col min="2567" max="2567" width="17.28515625" style="44" customWidth="1"/>
    <col min="2568" max="2568" width="16.7109375" style="44" customWidth="1"/>
    <col min="2569" max="2569" width="11.42578125" style="44"/>
    <col min="2570" max="2570" width="16.28515625" style="44" bestFit="1" customWidth="1"/>
    <col min="2571" max="2571" width="21.7109375" style="44" bestFit="1" customWidth="1"/>
    <col min="2572" max="2816" width="11.42578125" style="44"/>
    <col min="2817" max="2818" width="4.28515625" style="44" customWidth="1"/>
    <col min="2819" max="2819" width="5.5703125" style="44" customWidth="1"/>
    <col min="2820" max="2820" width="5.28515625" style="44" customWidth="1"/>
    <col min="2821" max="2821" width="44.7109375" style="44" customWidth="1"/>
    <col min="2822" max="2822" width="15.85546875" style="44" bestFit="1" customWidth="1"/>
    <col min="2823" max="2823" width="17.28515625" style="44" customWidth="1"/>
    <col min="2824" max="2824" width="16.7109375" style="44" customWidth="1"/>
    <col min="2825" max="2825" width="11.42578125" style="44"/>
    <col min="2826" max="2826" width="16.28515625" style="44" bestFit="1" customWidth="1"/>
    <col min="2827" max="2827" width="21.7109375" style="44" bestFit="1" customWidth="1"/>
    <col min="2828" max="3072" width="11.42578125" style="44"/>
    <col min="3073" max="3074" width="4.28515625" style="44" customWidth="1"/>
    <col min="3075" max="3075" width="5.5703125" style="44" customWidth="1"/>
    <col min="3076" max="3076" width="5.28515625" style="44" customWidth="1"/>
    <col min="3077" max="3077" width="44.7109375" style="44" customWidth="1"/>
    <col min="3078" max="3078" width="15.85546875" style="44" bestFit="1" customWidth="1"/>
    <col min="3079" max="3079" width="17.28515625" style="44" customWidth="1"/>
    <col min="3080" max="3080" width="16.7109375" style="44" customWidth="1"/>
    <col min="3081" max="3081" width="11.42578125" style="44"/>
    <col min="3082" max="3082" width="16.28515625" style="44" bestFit="1" customWidth="1"/>
    <col min="3083" max="3083" width="21.7109375" style="44" bestFit="1" customWidth="1"/>
    <col min="3084" max="3328" width="11.42578125" style="44"/>
    <col min="3329" max="3330" width="4.28515625" style="44" customWidth="1"/>
    <col min="3331" max="3331" width="5.5703125" style="44" customWidth="1"/>
    <col min="3332" max="3332" width="5.28515625" style="44" customWidth="1"/>
    <col min="3333" max="3333" width="44.7109375" style="44" customWidth="1"/>
    <col min="3334" max="3334" width="15.85546875" style="44" bestFit="1" customWidth="1"/>
    <col min="3335" max="3335" width="17.28515625" style="44" customWidth="1"/>
    <col min="3336" max="3336" width="16.7109375" style="44" customWidth="1"/>
    <col min="3337" max="3337" width="11.42578125" style="44"/>
    <col min="3338" max="3338" width="16.28515625" style="44" bestFit="1" customWidth="1"/>
    <col min="3339" max="3339" width="21.7109375" style="44" bestFit="1" customWidth="1"/>
    <col min="3340" max="3584" width="11.42578125" style="44"/>
    <col min="3585" max="3586" width="4.28515625" style="44" customWidth="1"/>
    <col min="3587" max="3587" width="5.5703125" style="44" customWidth="1"/>
    <col min="3588" max="3588" width="5.28515625" style="44" customWidth="1"/>
    <col min="3589" max="3589" width="44.7109375" style="44" customWidth="1"/>
    <col min="3590" max="3590" width="15.85546875" style="44" bestFit="1" customWidth="1"/>
    <col min="3591" max="3591" width="17.28515625" style="44" customWidth="1"/>
    <col min="3592" max="3592" width="16.7109375" style="44" customWidth="1"/>
    <col min="3593" max="3593" width="11.42578125" style="44"/>
    <col min="3594" max="3594" width="16.28515625" style="44" bestFit="1" customWidth="1"/>
    <col min="3595" max="3595" width="21.7109375" style="44" bestFit="1" customWidth="1"/>
    <col min="3596" max="3840" width="11.42578125" style="44"/>
    <col min="3841" max="3842" width="4.28515625" style="44" customWidth="1"/>
    <col min="3843" max="3843" width="5.5703125" style="44" customWidth="1"/>
    <col min="3844" max="3844" width="5.28515625" style="44" customWidth="1"/>
    <col min="3845" max="3845" width="44.7109375" style="44" customWidth="1"/>
    <col min="3846" max="3846" width="15.85546875" style="44" bestFit="1" customWidth="1"/>
    <col min="3847" max="3847" width="17.28515625" style="44" customWidth="1"/>
    <col min="3848" max="3848" width="16.7109375" style="44" customWidth="1"/>
    <col min="3849" max="3849" width="11.42578125" style="44"/>
    <col min="3850" max="3850" width="16.28515625" style="44" bestFit="1" customWidth="1"/>
    <col min="3851" max="3851" width="21.7109375" style="44" bestFit="1" customWidth="1"/>
    <col min="3852" max="4096" width="11.42578125" style="44"/>
    <col min="4097" max="4098" width="4.28515625" style="44" customWidth="1"/>
    <col min="4099" max="4099" width="5.5703125" style="44" customWidth="1"/>
    <col min="4100" max="4100" width="5.28515625" style="44" customWidth="1"/>
    <col min="4101" max="4101" width="44.7109375" style="44" customWidth="1"/>
    <col min="4102" max="4102" width="15.85546875" style="44" bestFit="1" customWidth="1"/>
    <col min="4103" max="4103" width="17.28515625" style="44" customWidth="1"/>
    <col min="4104" max="4104" width="16.7109375" style="44" customWidth="1"/>
    <col min="4105" max="4105" width="11.42578125" style="44"/>
    <col min="4106" max="4106" width="16.28515625" style="44" bestFit="1" customWidth="1"/>
    <col min="4107" max="4107" width="21.7109375" style="44" bestFit="1" customWidth="1"/>
    <col min="4108" max="4352" width="11.42578125" style="44"/>
    <col min="4353" max="4354" width="4.28515625" style="44" customWidth="1"/>
    <col min="4355" max="4355" width="5.5703125" style="44" customWidth="1"/>
    <col min="4356" max="4356" width="5.28515625" style="44" customWidth="1"/>
    <col min="4357" max="4357" width="44.7109375" style="44" customWidth="1"/>
    <col min="4358" max="4358" width="15.85546875" style="44" bestFit="1" customWidth="1"/>
    <col min="4359" max="4359" width="17.28515625" style="44" customWidth="1"/>
    <col min="4360" max="4360" width="16.7109375" style="44" customWidth="1"/>
    <col min="4361" max="4361" width="11.42578125" style="44"/>
    <col min="4362" max="4362" width="16.28515625" style="44" bestFit="1" customWidth="1"/>
    <col min="4363" max="4363" width="21.7109375" style="44" bestFit="1" customWidth="1"/>
    <col min="4364" max="4608" width="11.42578125" style="44"/>
    <col min="4609" max="4610" width="4.28515625" style="44" customWidth="1"/>
    <col min="4611" max="4611" width="5.5703125" style="44" customWidth="1"/>
    <col min="4612" max="4612" width="5.28515625" style="44" customWidth="1"/>
    <col min="4613" max="4613" width="44.7109375" style="44" customWidth="1"/>
    <col min="4614" max="4614" width="15.85546875" style="44" bestFit="1" customWidth="1"/>
    <col min="4615" max="4615" width="17.28515625" style="44" customWidth="1"/>
    <col min="4616" max="4616" width="16.7109375" style="44" customWidth="1"/>
    <col min="4617" max="4617" width="11.42578125" style="44"/>
    <col min="4618" max="4618" width="16.28515625" style="44" bestFit="1" customWidth="1"/>
    <col min="4619" max="4619" width="21.7109375" style="44" bestFit="1" customWidth="1"/>
    <col min="4620" max="4864" width="11.42578125" style="44"/>
    <col min="4865" max="4866" width="4.28515625" style="44" customWidth="1"/>
    <col min="4867" max="4867" width="5.5703125" style="44" customWidth="1"/>
    <col min="4868" max="4868" width="5.28515625" style="44" customWidth="1"/>
    <col min="4869" max="4869" width="44.7109375" style="44" customWidth="1"/>
    <col min="4870" max="4870" width="15.85546875" style="44" bestFit="1" customWidth="1"/>
    <col min="4871" max="4871" width="17.28515625" style="44" customWidth="1"/>
    <col min="4872" max="4872" width="16.7109375" style="44" customWidth="1"/>
    <col min="4873" max="4873" width="11.42578125" style="44"/>
    <col min="4874" max="4874" width="16.28515625" style="44" bestFit="1" customWidth="1"/>
    <col min="4875" max="4875" width="21.7109375" style="44" bestFit="1" customWidth="1"/>
    <col min="4876" max="5120" width="11.42578125" style="44"/>
    <col min="5121" max="5122" width="4.28515625" style="44" customWidth="1"/>
    <col min="5123" max="5123" width="5.5703125" style="44" customWidth="1"/>
    <col min="5124" max="5124" width="5.28515625" style="44" customWidth="1"/>
    <col min="5125" max="5125" width="44.7109375" style="44" customWidth="1"/>
    <col min="5126" max="5126" width="15.85546875" style="44" bestFit="1" customWidth="1"/>
    <col min="5127" max="5127" width="17.28515625" style="44" customWidth="1"/>
    <col min="5128" max="5128" width="16.7109375" style="44" customWidth="1"/>
    <col min="5129" max="5129" width="11.42578125" style="44"/>
    <col min="5130" max="5130" width="16.28515625" style="44" bestFit="1" customWidth="1"/>
    <col min="5131" max="5131" width="21.7109375" style="44" bestFit="1" customWidth="1"/>
    <col min="5132" max="5376" width="11.42578125" style="44"/>
    <col min="5377" max="5378" width="4.28515625" style="44" customWidth="1"/>
    <col min="5379" max="5379" width="5.5703125" style="44" customWidth="1"/>
    <col min="5380" max="5380" width="5.28515625" style="44" customWidth="1"/>
    <col min="5381" max="5381" width="44.7109375" style="44" customWidth="1"/>
    <col min="5382" max="5382" width="15.85546875" style="44" bestFit="1" customWidth="1"/>
    <col min="5383" max="5383" width="17.28515625" style="44" customWidth="1"/>
    <col min="5384" max="5384" width="16.7109375" style="44" customWidth="1"/>
    <col min="5385" max="5385" width="11.42578125" style="44"/>
    <col min="5386" max="5386" width="16.28515625" style="44" bestFit="1" customWidth="1"/>
    <col min="5387" max="5387" width="21.7109375" style="44" bestFit="1" customWidth="1"/>
    <col min="5388" max="5632" width="11.42578125" style="44"/>
    <col min="5633" max="5634" width="4.28515625" style="44" customWidth="1"/>
    <col min="5635" max="5635" width="5.5703125" style="44" customWidth="1"/>
    <col min="5636" max="5636" width="5.28515625" style="44" customWidth="1"/>
    <col min="5637" max="5637" width="44.7109375" style="44" customWidth="1"/>
    <col min="5638" max="5638" width="15.85546875" style="44" bestFit="1" customWidth="1"/>
    <col min="5639" max="5639" width="17.28515625" style="44" customWidth="1"/>
    <col min="5640" max="5640" width="16.7109375" style="44" customWidth="1"/>
    <col min="5641" max="5641" width="11.42578125" style="44"/>
    <col min="5642" max="5642" width="16.28515625" style="44" bestFit="1" customWidth="1"/>
    <col min="5643" max="5643" width="21.7109375" style="44" bestFit="1" customWidth="1"/>
    <col min="5644" max="5888" width="11.42578125" style="44"/>
    <col min="5889" max="5890" width="4.28515625" style="44" customWidth="1"/>
    <col min="5891" max="5891" width="5.5703125" style="44" customWidth="1"/>
    <col min="5892" max="5892" width="5.28515625" style="44" customWidth="1"/>
    <col min="5893" max="5893" width="44.7109375" style="44" customWidth="1"/>
    <col min="5894" max="5894" width="15.85546875" style="44" bestFit="1" customWidth="1"/>
    <col min="5895" max="5895" width="17.28515625" style="44" customWidth="1"/>
    <col min="5896" max="5896" width="16.7109375" style="44" customWidth="1"/>
    <col min="5897" max="5897" width="11.42578125" style="44"/>
    <col min="5898" max="5898" width="16.28515625" style="44" bestFit="1" customWidth="1"/>
    <col min="5899" max="5899" width="21.7109375" style="44" bestFit="1" customWidth="1"/>
    <col min="5900" max="6144" width="11.42578125" style="44"/>
    <col min="6145" max="6146" width="4.28515625" style="44" customWidth="1"/>
    <col min="6147" max="6147" width="5.5703125" style="44" customWidth="1"/>
    <col min="6148" max="6148" width="5.28515625" style="44" customWidth="1"/>
    <col min="6149" max="6149" width="44.7109375" style="44" customWidth="1"/>
    <col min="6150" max="6150" width="15.85546875" style="44" bestFit="1" customWidth="1"/>
    <col min="6151" max="6151" width="17.28515625" style="44" customWidth="1"/>
    <col min="6152" max="6152" width="16.7109375" style="44" customWidth="1"/>
    <col min="6153" max="6153" width="11.42578125" style="44"/>
    <col min="6154" max="6154" width="16.28515625" style="44" bestFit="1" customWidth="1"/>
    <col min="6155" max="6155" width="21.7109375" style="44" bestFit="1" customWidth="1"/>
    <col min="6156" max="6400" width="11.42578125" style="44"/>
    <col min="6401" max="6402" width="4.28515625" style="44" customWidth="1"/>
    <col min="6403" max="6403" width="5.5703125" style="44" customWidth="1"/>
    <col min="6404" max="6404" width="5.28515625" style="44" customWidth="1"/>
    <col min="6405" max="6405" width="44.7109375" style="44" customWidth="1"/>
    <col min="6406" max="6406" width="15.85546875" style="44" bestFit="1" customWidth="1"/>
    <col min="6407" max="6407" width="17.28515625" style="44" customWidth="1"/>
    <col min="6408" max="6408" width="16.7109375" style="44" customWidth="1"/>
    <col min="6409" max="6409" width="11.42578125" style="44"/>
    <col min="6410" max="6410" width="16.28515625" style="44" bestFit="1" customWidth="1"/>
    <col min="6411" max="6411" width="21.7109375" style="44" bestFit="1" customWidth="1"/>
    <col min="6412" max="6656" width="11.42578125" style="44"/>
    <col min="6657" max="6658" width="4.28515625" style="44" customWidth="1"/>
    <col min="6659" max="6659" width="5.5703125" style="44" customWidth="1"/>
    <col min="6660" max="6660" width="5.28515625" style="44" customWidth="1"/>
    <col min="6661" max="6661" width="44.7109375" style="44" customWidth="1"/>
    <col min="6662" max="6662" width="15.85546875" style="44" bestFit="1" customWidth="1"/>
    <col min="6663" max="6663" width="17.28515625" style="44" customWidth="1"/>
    <col min="6664" max="6664" width="16.7109375" style="44" customWidth="1"/>
    <col min="6665" max="6665" width="11.42578125" style="44"/>
    <col min="6666" max="6666" width="16.28515625" style="44" bestFit="1" customWidth="1"/>
    <col min="6667" max="6667" width="21.7109375" style="44" bestFit="1" customWidth="1"/>
    <col min="6668" max="6912" width="11.42578125" style="44"/>
    <col min="6913" max="6914" width="4.28515625" style="44" customWidth="1"/>
    <col min="6915" max="6915" width="5.5703125" style="44" customWidth="1"/>
    <col min="6916" max="6916" width="5.28515625" style="44" customWidth="1"/>
    <col min="6917" max="6917" width="44.7109375" style="44" customWidth="1"/>
    <col min="6918" max="6918" width="15.85546875" style="44" bestFit="1" customWidth="1"/>
    <col min="6919" max="6919" width="17.28515625" style="44" customWidth="1"/>
    <col min="6920" max="6920" width="16.7109375" style="44" customWidth="1"/>
    <col min="6921" max="6921" width="11.42578125" style="44"/>
    <col min="6922" max="6922" width="16.28515625" style="44" bestFit="1" customWidth="1"/>
    <col min="6923" max="6923" width="21.7109375" style="44" bestFit="1" customWidth="1"/>
    <col min="6924" max="7168" width="11.42578125" style="44"/>
    <col min="7169" max="7170" width="4.28515625" style="44" customWidth="1"/>
    <col min="7171" max="7171" width="5.5703125" style="44" customWidth="1"/>
    <col min="7172" max="7172" width="5.28515625" style="44" customWidth="1"/>
    <col min="7173" max="7173" width="44.7109375" style="44" customWidth="1"/>
    <col min="7174" max="7174" width="15.85546875" style="44" bestFit="1" customWidth="1"/>
    <col min="7175" max="7175" width="17.28515625" style="44" customWidth="1"/>
    <col min="7176" max="7176" width="16.7109375" style="44" customWidth="1"/>
    <col min="7177" max="7177" width="11.42578125" style="44"/>
    <col min="7178" max="7178" width="16.28515625" style="44" bestFit="1" customWidth="1"/>
    <col min="7179" max="7179" width="21.7109375" style="44" bestFit="1" customWidth="1"/>
    <col min="7180" max="7424" width="11.42578125" style="44"/>
    <col min="7425" max="7426" width="4.28515625" style="44" customWidth="1"/>
    <col min="7427" max="7427" width="5.5703125" style="44" customWidth="1"/>
    <col min="7428" max="7428" width="5.28515625" style="44" customWidth="1"/>
    <col min="7429" max="7429" width="44.7109375" style="44" customWidth="1"/>
    <col min="7430" max="7430" width="15.85546875" style="44" bestFit="1" customWidth="1"/>
    <col min="7431" max="7431" width="17.28515625" style="44" customWidth="1"/>
    <col min="7432" max="7432" width="16.7109375" style="44" customWidth="1"/>
    <col min="7433" max="7433" width="11.42578125" style="44"/>
    <col min="7434" max="7434" width="16.28515625" style="44" bestFit="1" customWidth="1"/>
    <col min="7435" max="7435" width="21.7109375" style="44" bestFit="1" customWidth="1"/>
    <col min="7436" max="7680" width="11.42578125" style="44"/>
    <col min="7681" max="7682" width="4.28515625" style="44" customWidth="1"/>
    <col min="7683" max="7683" width="5.5703125" style="44" customWidth="1"/>
    <col min="7684" max="7684" width="5.28515625" style="44" customWidth="1"/>
    <col min="7685" max="7685" width="44.7109375" style="44" customWidth="1"/>
    <col min="7686" max="7686" width="15.85546875" style="44" bestFit="1" customWidth="1"/>
    <col min="7687" max="7687" width="17.28515625" style="44" customWidth="1"/>
    <col min="7688" max="7688" width="16.7109375" style="44" customWidth="1"/>
    <col min="7689" max="7689" width="11.42578125" style="44"/>
    <col min="7690" max="7690" width="16.28515625" style="44" bestFit="1" customWidth="1"/>
    <col min="7691" max="7691" width="21.7109375" style="44" bestFit="1" customWidth="1"/>
    <col min="7692" max="7936" width="11.42578125" style="44"/>
    <col min="7937" max="7938" width="4.28515625" style="44" customWidth="1"/>
    <col min="7939" max="7939" width="5.5703125" style="44" customWidth="1"/>
    <col min="7940" max="7940" width="5.28515625" style="44" customWidth="1"/>
    <col min="7941" max="7941" width="44.7109375" style="44" customWidth="1"/>
    <col min="7942" max="7942" width="15.85546875" style="44" bestFit="1" customWidth="1"/>
    <col min="7943" max="7943" width="17.28515625" style="44" customWidth="1"/>
    <col min="7944" max="7944" width="16.7109375" style="44" customWidth="1"/>
    <col min="7945" max="7945" width="11.42578125" style="44"/>
    <col min="7946" max="7946" width="16.28515625" style="44" bestFit="1" customWidth="1"/>
    <col min="7947" max="7947" width="21.7109375" style="44" bestFit="1" customWidth="1"/>
    <col min="7948" max="8192" width="11.42578125" style="44"/>
    <col min="8193" max="8194" width="4.28515625" style="44" customWidth="1"/>
    <col min="8195" max="8195" width="5.5703125" style="44" customWidth="1"/>
    <col min="8196" max="8196" width="5.28515625" style="44" customWidth="1"/>
    <col min="8197" max="8197" width="44.7109375" style="44" customWidth="1"/>
    <col min="8198" max="8198" width="15.85546875" style="44" bestFit="1" customWidth="1"/>
    <col min="8199" max="8199" width="17.28515625" style="44" customWidth="1"/>
    <col min="8200" max="8200" width="16.7109375" style="44" customWidth="1"/>
    <col min="8201" max="8201" width="11.42578125" style="44"/>
    <col min="8202" max="8202" width="16.28515625" style="44" bestFit="1" customWidth="1"/>
    <col min="8203" max="8203" width="21.7109375" style="44" bestFit="1" customWidth="1"/>
    <col min="8204" max="8448" width="11.42578125" style="44"/>
    <col min="8449" max="8450" width="4.28515625" style="44" customWidth="1"/>
    <col min="8451" max="8451" width="5.5703125" style="44" customWidth="1"/>
    <col min="8452" max="8452" width="5.28515625" style="44" customWidth="1"/>
    <col min="8453" max="8453" width="44.7109375" style="44" customWidth="1"/>
    <col min="8454" max="8454" width="15.85546875" style="44" bestFit="1" customWidth="1"/>
    <col min="8455" max="8455" width="17.28515625" style="44" customWidth="1"/>
    <col min="8456" max="8456" width="16.7109375" style="44" customWidth="1"/>
    <col min="8457" max="8457" width="11.42578125" style="44"/>
    <col min="8458" max="8458" width="16.28515625" style="44" bestFit="1" customWidth="1"/>
    <col min="8459" max="8459" width="21.7109375" style="44" bestFit="1" customWidth="1"/>
    <col min="8460" max="8704" width="11.42578125" style="44"/>
    <col min="8705" max="8706" width="4.28515625" style="44" customWidth="1"/>
    <col min="8707" max="8707" width="5.5703125" style="44" customWidth="1"/>
    <col min="8708" max="8708" width="5.28515625" style="44" customWidth="1"/>
    <col min="8709" max="8709" width="44.7109375" style="44" customWidth="1"/>
    <col min="8710" max="8710" width="15.85546875" style="44" bestFit="1" customWidth="1"/>
    <col min="8711" max="8711" width="17.28515625" style="44" customWidth="1"/>
    <col min="8712" max="8712" width="16.7109375" style="44" customWidth="1"/>
    <col min="8713" max="8713" width="11.42578125" style="44"/>
    <col min="8714" max="8714" width="16.28515625" style="44" bestFit="1" customWidth="1"/>
    <col min="8715" max="8715" width="21.7109375" style="44" bestFit="1" customWidth="1"/>
    <col min="8716" max="8960" width="11.42578125" style="44"/>
    <col min="8961" max="8962" width="4.28515625" style="44" customWidth="1"/>
    <col min="8963" max="8963" width="5.5703125" style="44" customWidth="1"/>
    <col min="8964" max="8964" width="5.28515625" style="44" customWidth="1"/>
    <col min="8965" max="8965" width="44.7109375" style="44" customWidth="1"/>
    <col min="8966" max="8966" width="15.85546875" style="44" bestFit="1" customWidth="1"/>
    <col min="8967" max="8967" width="17.28515625" style="44" customWidth="1"/>
    <col min="8968" max="8968" width="16.7109375" style="44" customWidth="1"/>
    <col min="8969" max="8969" width="11.42578125" style="44"/>
    <col min="8970" max="8970" width="16.28515625" style="44" bestFit="1" customWidth="1"/>
    <col min="8971" max="8971" width="21.7109375" style="44" bestFit="1" customWidth="1"/>
    <col min="8972" max="9216" width="11.42578125" style="44"/>
    <col min="9217" max="9218" width="4.28515625" style="44" customWidth="1"/>
    <col min="9219" max="9219" width="5.5703125" style="44" customWidth="1"/>
    <col min="9220" max="9220" width="5.28515625" style="44" customWidth="1"/>
    <col min="9221" max="9221" width="44.7109375" style="44" customWidth="1"/>
    <col min="9222" max="9222" width="15.85546875" style="44" bestFit="1" customWidth="1"/>
    <col min="9223" max="9223" width="17.28515625" style="44" customWidth="1"/>
    <col min="9224" max="9224" width="16.7109375" style="44" customWidth="1"/>
    <col min="9225" max="9225" width="11.42578125" style="44"/>
    <col min="9226" max="9226" width="16.28515625" style="44" bestFit="1" customWidth="1"/>
    <col min="9227" max="9227" width="21.7109375" style="44" bestFit="1" customWidth="1"/>
    <col min="9228" max="9472" width="11.42578125" style="44"/>
    <col min="9473" max="9474" width="4.28515625" style="44" customWidth="1"/>
    <col min="9475" max="9475" width="5.5703125" style="44" customWidth="1"/>
    <col min="9476" max="9476" width="5.28515625" style="44" customWidth="1"/>
    <col min="9477" max="9477" width="44.7109375" style="44" customWidth="1"/>
    <col min="9478" max="9478" width="15.85546875" style="44" bestFit="1" customWidth="1"/>
    <col min="9479" max="9479" width="17.28515625" style="44" customWidth="1"/>
    <col min="9480" max="9480" width="16.7109375" style="44" customWidth="1"/>
    <col min="9481" max="9481" width="11.42578125" style="44"/>
    <col min="9482" max="9482" width="16.28515625" style="44" bestFit="1" customWidth="1"/>
    <col min="9483" max="9483" width="21.7109375" style="44" bestFit="1" customWidth="1"/>
    <col min="9484" max="9728" width="11.42578125" style="44"/>
    <col min="9729" max="9730" width="4.28515625" style="44" customWidth="1"/>
    <col min="9731" max="9731" width="5.5703125" style="44" customWidth="1"/>
    <col min="9732" max="9732" width="5.28515625" style="44" customWidth="1"/>
    <col min="9733" max="9733" width="44.7109375" style="44" customWidth="1"/>
    <col min="9734" max="9734" width="15.85546875" style="44" bestFit="1" customWidth="1"/>
    <col min="9735" max="9735" width="17.28515625" style="44" customWidth="1"/>
    <col min="9736" max="9736" width="16.7109375" style="44" customWidth="1"/>
    <col min="9737" max="9737" width="11.42578125" style="44"/>
    <col min="9738" max="9738" width="16.28515625" style="44" bestFit="1" customWidth="1"/>
    <col min="9739" max="9739" width="21.7109375" style="44" bestFit="1" customWidth="1"/>
    <col min="9740" max="9984" width="11.42578125" style="44"/>
    <col min="9985" max="9986" width="4.28515625" style="44" customWidth="1"/>
    <col min="9987" max="9987" width="5.5703125" style="44" customWidth="1"/>
    <col min="9988" max="9988" width="5.28515625" style="44" customWidth="1"/>
    <col min="9989" max="9989" width="44.7109375" style="44" customWidth="1"/>
    <col min="9990" max="9990" width="15.85546875" style="44" bestFit="1" customWidth="1"/>
    <col min="9991" max="9991" width="17.28515625" style="44" customWidth="1"/>
    <col min="9992" max="9992" width="16.7109375" style="44" customWidth="1"/>
    <col min="9993" max="9993" width="11.42578125" style="44"/>
    <col min="9994" max="9994" width="16.28515625" style="44" bestFit="1" customWidth="1"/>
    <col min="9995" max="9995" width="21.7109375" style="44" bestFit="1" customWidth="1"/>
    <col min="9996" max="10240" width="11.42578125" style="44"/>
    <col min="10241" max="10242" width="4.28515625" style="44" customWidth="1"/>
    <col min="10243" max="10243" width="5.5703125" style="44" customWidth="1"/>
    <col min="10244" max="10244" width="5.28515625" style="44" customWidth="1"/>
    <col min="10245" max="10245" width="44.7109375" style="44" customWidth="1"/>
    <col min="10246" max="10246" width="15.85546875" style="44" bestFit="1" customWidth="1"/>
    <col min="10247" max="10247" width="17.28515625" style="44" customWidth="1"/>
    <col min="10248" max="10248" width="16.7109375" style="44" customWidth="1"/>
    <col min="10249" max="10249" width="11.42578125" style="44"/>
    <col min="10250" max="10250" width="16.28515625" style="44" bestFit="1" customWidth="1"/>
    <col min="10251" max="10251" width="21.7109375" style="44" bestFit="1" customWidth="1"/>
    <col min="10252" max="10496" width="11.42578125" style="44"/>
    <col min="10497" max="10498" width="4.28515625" style="44" customWidth="1"/>
    <col min="10499" max="10499" width="5.5703125" style="44" customWidth="1"/>
    <col min="10500" max="10500" width="5.28515625" style="44" customWidth="1"/>
    <col min="10501" max="10501" width="44.7109375" style="44" customWidth="1"/>
    <col min="10502" max="10502" width="15.85546875" style="44" bestFit="1" customWidth="1"/>
    <col min="10503" max="10503" width="17.28515625" style="44" customWidth="1"/>
    <col min="10504" max="10504" width="16.7109375" style="44" customWidth="1"/>
    <col min="10505" max="10505" width="11.42578125" style="44"/>
    <col min="10506" max="10506" width="16.28515625" style="44" bestFit="1" customWidth="1"/>
    <col min="10507" max="10507" width="21.7109375" style="44" bestFit="1" customWidth="1"/>
    <col min="10508" max="10752" width="11.42578125" style="44"/>
    <col min="10753" max="10754" width="4.28515625" style="44" customWidth="1"/>
    <col min="10755" max="10755" width="5.5703125" style="44" customWidth="1"/>
    <col min="10756" max="10756" width="5.28515625" style="44" customWidth="1"/>
    <col min="10757" max="10757" width="44.7109375" style="44" customWidth="1"/>
    <col min="10758" max="10758" width="15.85546875" style="44" bestFit="1" customWidth="1"/>
    <col min="10759" max="10759" width="17.28515625" style="44" customWidth="1"/>
    <col min="10760" max="10760" width="16.7109375" style="44" customWidth="1"/>
    <col min="10761" max="10761" width="11.42578125" style="44"/>
    <col min="10762" max="10762" width="16.28515625" style="44" bestFit="1" customWidth="1"/>
    <col min="10763" max="10763" width="21.7109375" style="44" bestFit="1" customWidth="1"/>
    <col min="10764" max="11008" width="11.42578125" style="44"/>
    <col min="11009" max="11010" width="4.28515625" style="44" customWidth="1"/>
    <col min="11011" max="11011" width="5.5703125" style="44" customWidth="1"/>
    <col min="11012" max="11012" width="5.28515625" style="44" customWidth="1"/>
    <col min="11013" max="11013" width="44.7109375" style="44" customWidth="1"/>
    <col min="11014" max="11014" width="15.85546875" style="44" bestFit="1" customWidth="1"/>
    <col min="11015" max="11015" width="17.28515625" style="44" customWidth="1"/>
    <col min="11016" max="11016" width="16.7109375" style="44" customWidth="1"/>
    <col min="11017" max="11017" width="11.42578125" style="44"/>
    <col min="11018" max="11018" width="16.28515625" style="44" bestFit="1" customWidth="1"/>
    <col min="11019" max="11019" width="21.7109375" style="44" bestFit="1" customWidth="1"/>
    <col min="11020" max="11264" width="11.42578125" style="44"/>
    <col min="11265" max="11266" width="4.28515625" style="44" customWidth="1"/>
    <col min="11267" max="11267" width="5.5703125" style="44" customWidth="1"/>
    <col min="11268" max="11268" width="5.28515625" style="44" customWidth="1"/>
    <col min="11269" max="11269" width="44.7109375" style="44" customWidth="1"/>
    <col min="11270" max="11270" width="15.85546875" style="44" bestFit="1" customWidth="1"/>
    <col min="11271" max="11271" width="17.28515625" style="44" customWidth="1"/>
    <col min="11272" max="11272" width="16.7109375" style="44" customWidth="1"/>
    <col min="11273" max="11273" width="11.42578125" style="44"/>
    <col min="11274" max="11274" width="16.28515625" style="44" bestFit="1" customWidth="1"/>
    <col min="11275" max="11275" width="21.7109375" style="44" bestFit="1" customWidth="1"/>
    <col min="11276" max="11520" width="11.42578125" style="44"/>
    <col min="11521" max="11522" width="4.28515625" style="44" customWidth="1"/>
    <col min="11523" max="11523" width="5.5703125" style="44" customWidth="1"/>
    <col min="11524" max="11524" width="5.28515625" style="44" customWidth="1"/>
    <col min="11525" max="11525" width="44.7109375" style="44" customWidth="1"/>
    <col min="11526" max="11526" width="15.85546875" style="44" bestFit="1" customWidth="1"/>
    <col min="11527" max="11527" width="17.28515625" style="44" customWidth="1"/>
    <col min="11528" max="11528" width="16.7109375" style="44" customWidth="1"/>
    <col min="11529" max="11529" width="11.42578125" style="44"/>
    <col min="11530" max="11530" width="16.28515625" style="44" bestFit="1" customWidth="1"/>
    <col min="11531" max="11531" width="21.7109375" style="44" bestFit="1" customWidth="1"/>
    <col min="11532" max="11776" width="11.42578125" style="44"/>
    <col min="11777" max="11778" width="4.28515625" style="44" customWidth="1"/>
    <col min="11779" max="11779" width="5.5703125" style="44" customWidth="1"/>
    <col min="11780" max="11780" width="5.28515625" style="44" customWidth="1"/>
    <col min="11781" max="11781" width="44.7109375" style="44" customWidth="1"/>
    <col min="11782" max="11782" width="15.85546875" style="44" bestFit="1" customWidth="1"/>
    <col min="11783" max="11783" width="17.28515625" style="44" customWidth="1"/>
    <col min="11784" max="11784" width="16.7109375" style="44" customWidth="1"/>
    <col min="11785" max="11785" width="11.42578125" style="44"/>
    <col min="11786" max="11786" width="16.28515625" style="44" bestFit="1" customWidth="1"/>
    <col min="11787" max="11787" width="21.7109375" style="44" bestFit="1" customWidth="1"/>
    <col min="11788" max="12032" width="11.42578125" style="44"/>
    <col min="12033" max="12034" width="4.28515625" style="44" customWidth="1"/>
    <col min="12035" max="12035" width="5.5703125" style="44" customWidth="1"/>
    <col min="12036" max="12036" width="5.28515625" style="44" customWidth="1"/>
    <col min="12037" max="12037" width="44.7109375" style="44" customWidth="1"/>
    <col min="12038" max="12038" width="15.85546875" style="44" bestFit="1" customWidth="1"/>
    <col min="12039" max="12039" width="17.28515625" style="44" customWidth="1"/>
    <col min="12040" max="12040" width="16.7109375" style="44" customWidth="1"/>
    <col min="12041" max="12041" width="11.42578125" style="44"/>
    <col min="12042" max="12042" width="16.28515625" style="44" bestFit="1" customWidth="1"/>
    <col min="12043" max="12043" width="21.7109375" style="44" bestFit="1" customWidth="1"/>
    <col min="12044" max="12288" width="11.42578125" style="44"/>
    <col min="12289" max="12290" width="4.28515625" style="44" customWidth="1"/>
    <col min="12291" max="12291" width="5.5703125" style="44" customWidth="1"/>
    <col min="12292" max="12292" width="5.28515625" style="44" customWidth="1"/>
    <col min="12293" max="12293" width="44.7109375" style="44" customWidth="1"/>
    <col min="12294" max="12294" width="15.85546875" style="44" bestFit="1" customWidth="1"/>
    <col min="12295" max="12295" width="17.28515625" style="44" customWidth="1"/>
    <col min="12296" max="12296" width="16.7109375" style="44" customWidth="1"/>
    <col min="12297" max="12297" width="11.42578125" style="44"/>
    <col min="12298" max="12298" width="16.28515625" style="44" bestFit="1" customWidth="1"/>
    <col min="12299" max="12299" width="21.7109375" style="44" bestFit="1" customWidth="1"/>
    <col min="12300" max="12544" width="11.42578125" style="44"/>
    <col min="12545" max="12546" width="4.28515625" style="44" customWidth="1"/>
    <col min="12547" max="12547" width="5.5703125" style="44" customWidth="1"/>
    <col min="12548" max="12548" width="5.28515625" style="44" customWidth="1"/>
    <col min="12549" max="12549" width="44.7109375" style="44" customWidth="1"/>
    <col min="12550" max="12550" width="15.85546875" style="44" bestFit="1" customWidth="1"/>
    <col min="12551" max="12551" width="17.28515625" style="44" customWidth="1"/>
    <col min="12552" max="12552" width="16.7109375" style="44" customWidth="1"/>
    <col min="12553" max="12553" width="11.42578125" style="44"/>
    <col min="12554" max="12554" width="16.28515625" style="44" bestFit="1" customWidth="1"/>
    <col min="12555" max="12555" width="21.7109375" style="44" bestFit="1" customWidth="1"/>
    <col min="12556" max="12800" width="11.42578125" style="44"/>
    <col min="12801" max="12802" width="4.28515625" style="44" customWidth="1"/>
    <col min="12803" max="12803" width="5.5703125" style="44" customWidth="1"/>
    <col min="12804" max="12804" width="5.28515625" style="44" customWidth="1"/>
    <col min="12805" max="12805" width="44.7109375" style="44" customWidth="1"/>
    <col min="12806" max="12806" width="15.85546875" style="44" bestFit="1" customWidth="1"/>
    <col min="12807" max="12807" width="17.28515625" style="44" customWidth="1"/>
    <col min="12808" max="12808" width="16.7109375" style="44" customWidth="1"/>
    <col min="12809" max="12809" width="11.42578125" style="44"/>
    <col min="12810" max="12810" width="16.28515625" style="44" bestFit="1" customWidth="1"/>
    <col min="12811" max="12811" width="21.7109375" style="44" bestFit="1" customWidth="1"/>
    <col min="12812" max="13056" width="11.42578125" style="44"/>
    <col min="13057" max="13058" width="4.28515625" style="44" customWidth="1"/>
    <col min="13059" max="13059" width="5.5703125" style="44" customWidth="1"/>
    <col min="13060" max="13060" width="5.28515625" style="44" customWidth="1"/>
    <col min="13061" max="13061" width="44.7109375" style="44" customWidth="1"/>
    <col min="13062" max="13062" width="15.85546875" style="44" bestFit="1" customWidth="1"/>
    <col min="13063" max="13063" width="17.28515625" style="44" customWidth="1"/>
    <col min="13064" max="13064" width="16.7109375" style="44" customWidth="1"/>
    <col min="13065" max="13065" width="11.42578125" style="44"/>
    <col min="13066" max="13066" width="16.28515625" style="44" bestFit="1" customWidth="1"/>
    <col min="13067" max="13067" width="21.7109375" style="44" bestFit="1" customWidth="1"/>
    <col min="13068" max="13312" width="11.42578125" style="44"/>
    <col min="13313" max="13314" width="4.28515625" style="44" customWidth="1"/>
    <col min="13315" max="13315" width="5.5703125" style="44" customWidth="1"/>
    <col min="13316" max="13316" width="5.28515625" style="44" customWidth="1"/>
    <col min="13317" max="13317" width="44.7109375" style="44" customWidth="1"/>
    <col min="13318" max="13318" width="15.85546875" style="44" bestFit="1" customWidth="1"/>
    <col min="13319" max="13319" width="17.28515625" style="44" customWidth="1"/>
    <col min="13320" max="13320" width="16.7109375" style="44" customWidth="1"/>
    <col min="13321" max="13321" width="11.42578125" style="44"/>
    <col min="13322" max="13322" width="16.28515625" style="44" bestFit="1" customWidth="1"/>
    <col min="13323" max="13323" width="21.7109375" style="44" bestFit="1" customWidth="1"/>
    <col min="13324" max="13568" width="11.42578125" style="44"/>
    <col min="13569" max="13570" width="4.28515625" style="44" customWidth="1"/>
    <col min="13571" max="13571" width="5.5703125" style="44" customWidth="1"/>
    <col min="13572" max="13572" width="5.28515625" style="44" customWidth="1"/>
    <col min="13573" max="13573" width="44.7109375" style="44" customWidth="1"/>
    <col min="13574" max="13574" width="15.85546875" style="44" bestFit="1" customWidth="1"/>
    <col min="13575" max="13575" width="17.28515625" style="44" customWidth="1"/>
    <col min="13576" max="13576" width="16.7109375" style="44" customWidth="1"/>
    <col min="13577" max="13577" width="11.42578125" style="44"/>
    <col min="13578" max="13578" width="16.28515625" style="44" bestFit="1" customWidth="1"/>
    <col min="13579" max="13579" width="21.7109375" style="44" bestFit="1" customWidth="1"/>
    <col min="13580" max="13824" width="11.42578125" style="44"/>
    <col min="13825" max="13826" width="4.28515625" style="44" customWidth="1"/>
    <col min="13827" max="13827" width="5.5703125" style="44" customWidth="1"/>
    <col min="13828" max="13828" width="5.28515625" style="44" customWidth="1"/>
    <col min="13829" max="13829" width="44.7109375" style="44" customWidth="1"/>
    <col min="13830" max="13830" width="15.85546875" style="44" bestFit="1" customWidth="1"/>
    <col min="13831" max="13831" width="17.28515625" style="44" customWidth="1"/>
    <col min="13832" max="13832" width="16.7109375" style="44" customWidth="1"/>
    <col min="13833" max="13833" width="11.42578125" style="44"/>
    <col min="13834" max="13834" width="16.28515625" style="44" bestFit="1" customWidth="1"/>
    <col min="13835" max="13835" width="21.7109375" style="44" bestFit="1" customWidth="1"/>
    <col min="13836" max="14080" width="11.42578125" style="44"/>
    <col min="14081" max="14082" width="4.28515625" style="44" customWidth="1"/>
    <col min="14083" max="14083" width="5.5703125" style="44" customWidth="1"/>
    <col min="14084" max="14084" width="5.28515625" style="44" customWidth="1"/>
    <col min="14085" max="14085" width="44.7109375" style="44" customWidth="1"/>
    <col min="14086" max="14086" width="15.85546875" style="44" bestFit="1" customWidth="1"/>
    <col min="14087" max="14087" width="17.28515625" style="44" customWidth="1"/>
    <col min="14088" max="14088" width="16.7109375" style="44" customWidth="1"/>
    <col min="14089" max="14089" width="11.42578125" style="44"/>
    <col min="14090" max="14090" width="16.28515625" style="44" bestFit="1" customWidth="1"/>
    <col min="14091" max="14091" width="21.7109375" style="44" bestFit="1" customWidth="1"/>
    <col min="14092" max="14336" width="11.42578125" style="44"/>
    <col min="14337" max="14338" width="4.28515625" style="44" customWidth="1"/>
    <col min="14339" max="14339" width="5.5703125" style="44" customWidth="1"/>
    <col min="14340" max="14340" width="5.28515625" style="44" customWidth="1"/>
    <col min="14341" max="14341" width="44.7109375" style="44" customWidth="1"/>
    <col min="14342" max="14342" width="15.85546875" style="44" bestFit="1" customWidth="1"/>
    <col min="14343" max="14343" width="17.28515625" style="44" customWidth="1"/>
    <col min="14344" max="14344" width="16.7109375" style="44" customWidth="1"/>
    <col min="14345" max="14345" width="11.42578125" style="44"/>
    <col min="14346" max="14346" width="16.28515625" style="44" bestFit="1" customWidth="1"/>
    <col min="14347" max="14347" width="21.7109375" style="44" bestFit="1" customWidth="1"/>
    <col min="14348" max="14592" width="11.42578125" style="44"/>
    <col min="14593" max="14594" width="4.28515625" style="44" customWidth="1"/>
    <col min="14595" max="14595" width="5.5703125" style="44" customWidth="1"/>
    <col min="14596" max="14596" width="5.28515625" style="44" customWidth="1"/>
    <col min="14597" max="14597" width="44.7109375" style="44" customWidth="1"/>
    <col min="14598" max="14598" width="15.85546875" style="44" bestFit="1" customWidth="1"/>
    <col min="14599" max="14599" width="17.28515625" style="44" customWidth="1"/>
    <col min="14600" max="14600" width="16.7109375" style="44" customWidth="1"/>
    <col min="14601" max="14601" width="11.42578125" style="44"/>
    <col min="14602" max="14602" width="16.28515625" style="44" bestFit="1" customWidth="1"/>
    <col min="14603" max="14603" width="21.7109375" style="44" bestFit="1" customWidth="1"/>
    <col min="14604" max="14848" width="11.42578125" style="44"/>
    <col min="14849" max="14850" width="4.28515625" style="44" customWidth="1"/>
    <col min="14851" max="14851" width="5.5703125" style="44" customWidth="1"/>
    <col min="14852" max="14852" width="5.28515625" style="44" customWidth="1"/>
    <col min="14853" max="14853" width="44.7109375" style="44" customWidth="1"/>
    <col min="14854" max="14854" width="15.85546875" style="44" bestFit="1" customWidth="1"/>
    <col min="14855" max="14855" width="17.28515625" style="44" customWidth="1"/>
    <col min="14856" max="14856" width="16.7109375" style="44" customWidth="1"/>
    <col min="14857" max="14857" width="11.42578125" style="44"/>
    <col min="14858" max="14858" width="16.28515625" style="44" bestFit="1" customWidth="1"/>
    <col min="14859" max="14859" width="21.7109375" style="44" bestFit="1" customWidth="1"/>
    <col min="14860" max="15104" width="11.42578125" style="44"/>
    <col min="15105" max="15106" width="4.28515625" style="44" customWidth="1"/>
    <col min="15107" max="15107" width="5.5703125" style="44" customWidth="1"/>
    <col min="15108" max="15108" width="5.28515625" style="44" customWidth="1"/>
    <col min="15109" max="15109" width="44.7109375" style="44" customWidth="1"/>
    <col min="15110" max="15110" width="15.85546875" style="44" bestFit="1" customWidth="1"/>
    <col min="15111" max="15111" width="17.28515625" style="44" customWidth="1"/>
    <col min="15112" max="15112" width="16.7109375" style="44" customWidth="1"/>
    <col min="15113" max="15113" width="11.42578125" style="44"/>
    <col min="15114" max="15114" width="16.28515625" style="44" bestFit="1" customWidth="1"/>
    <col min="15115" max="15115" width="21.7109375" style="44" bestFit="1" customWidth="1"/>
    <col min="15116" max="15360" width="11.42578125" style="44"/>
    <col min="15361" max="15362" width="4.28515625" style="44" customWidth="1"/>
    <col min="15363" max="15363" width="5.5703125" style="44" customWidth="1"/>
    <col min="15364" max="15364" width="5.28515625" style="44" customWidth="1"/>
    <col min="15365" max="15365" width="44.7109375" style="44" customWidth="1"/>
    <col min="15366" max="15366" width="15.85546875" style="44" bestFit="1" customWidth="1"/>
    <col min="15367" max="15367" width="17.28515625" style="44" customWidth="1"/>
    <col min="15368" max="15368" width="16.7109375" style="44" customWidth="1"/>
    <col min="15369" max="15369" width="11.42578125" style="44"/>
    <col min="15370" max="15370" width="16.28515625" style="44" bestFit="1" customWidth="1"/>
    <col min="15371" max="15371" width="21.7109375" style="44" bestFit="1" customWidth="1"/>
    <col min="15372" max="15616" width="11.42578125" style="44"/>
    <col min="15617" max="15618" width="4.28515625" style="44" customWidth="1"/>
    <col min="15619" max="15619" width="5.5703125" style="44" customWidth="1"/>
    <col min="15620" max="15620" width="5.28515625" style="44" customWidth="1"/>
    <col min="15621" max="15621" width="44.7109375" style="44" customWidth="1"/>
    <col min="15622" max="15622" width="15.85546875" style="44" bestFit="1" customWidth="1"/>
    <col min="15623" max="15623" width="17.28515625" style="44" customWidth="1"/>
    <col min="15624" max="15624" width="16.7109375" style="44" customWidth="1"/>
    <col min="15625" max="15625" width="11.42578125" style="44"/>
    <col min="15626" max="15626" width="16.28515625" style="44" bestFit="1" customWidth="1"/>
    <col min="15627" max="15627" width="21.7109375" style="44" bestFit="1" customWidth="1"/>
    <col min="15628" max="15872" width="11.42578125" style="44"/>
    <col min="15873" max="15874" width="4.28515625" style="44" customWidth="1"/>
    <col min="15875" max="15875" width="5.5703125" style="44" customWidth="1"/>
    <col min="15876" max="15876" width="5.28515625" style="44" customWidth="1"/>
    <col min="15877" max="15877" width="44.7109375" style="44" customWidth="1"/>
    <col min="15878" max="15878" width="15.85546875" style="44" bestFit="1" customWidth="1"/>
    <col min="15879" max="15879" width="17.28515625" style="44" customWidth="1"/>
    <col min="15880" max="15880" width="16.7109375" style="44" customWidth="1"/>
    <col min="15881" max="15881" width="11.42578125" style="44"/>
    <col min="15882" max="15882" width="16.28515625" style="44" bestFit="1" customWidth="1"/>
    <col min="15883" max="15883" width="21.7109375" style="44" bestFit="1" customWidth="1"/>
    <col min="15884" max="16128" width="11.42578125" style="44"/>
    <col min="16129" max="16130" width="4.28515625" style="44" customWidth="1"/>
    <col min="16131" max="16131" width="5.5703125" style="44" customWidth="1"/>
    <col min="16132" max="16132" width="5.28515625" style="44" customWidth="1"/>
    <col min="16133" max="16133" width="44.7109375" style="44" customWidth="1"/>
    <col min="16134" max="16134" width="15.85546875" style="44" bestFit="1" customWidth="1"/>
    <col min="16135" max="16135" width="17.28515625" style="44" customWidth="1"/>
    <col min="16136" max="16136" width="16.7109375" style="44" customWidth="1"/>
    <col min="16137" max="16137" width="11.42578125" style="44"/>
    <col min="16138" max="16138" width="16.28515625" style="44" bestFit="1" customWidth="1"/>
    <col min="16139" max="16139" width="21.7109375" style="44" bestFit="1" customWidth="1"/>
    <col min="16140" max="16384" width="11.42578125" style="44"/>
  </cols>
  <sheetData>
    <row r="2" spans="1:10" ht="15">
      <c r="A2" s="195"/>
      <c r="B2" s="195"/>
      <c r="C2" s="195"/>
      <c r="D2" s="195"/>
      <c r="E2" s="195"/>
      <c r="F2" s="195"/>
      <c r="G2" s="195"/>
      <c r="H2" s="195"/>
    </row>
    <row r="3" spans="1:10" ht="48" customHeight="1">
      <c r="A3" s="196" t="s">
        <v>379</v>
      </c>
      <c r="B3" s="196"/>
      <c r="C3" s="196"/>
      <c r="D3" s="196"/>
      <c r="E3" s="196"/>
      <c r="F3" s="196"/>
      <c r="G3" s="196"/>
      <c r="H3" s="196"/>
    </row>
    <row r="4" spans="1:10" s="113" customFormat="1" ht="26.25" customHeight="1">
      <c r="A4" s="196" t="s">
        <v>35</v>
      </c>
      <c r="B4" s="196"/>
      <c r="C4" s="196"/>
      <c r="D4" s="196"/>
      <c r="E4" s="196"/>
      <c r="F4" s="196"/>
      <c r="G4" s="197"/>
      <c r="H4" s="197"/>
    </row>
    <row r="5" spans="1:10" ht="15.75" customHeight="1">
      <c r="A5" s="114"/>
      <c r="B5" s="115"/>
      <c r="C5" s="115"/>
      <c r="D5" s="115"/>
      <c r="E5" s="115"/>
    </row>
    <row r="6" spans="1:10" ht="27.75" customHeight="1">
      <c r="A6" s="116"/>
      <c r="B6" s="117"/>
      <c r="C6" s="117"/>
      <c r="D6" s="118"/>
      <c r="E6" s="119"/>
      <c r="F6" s="120" t="s">
        <v>387</v>
      </c>
      <c r="G6" s="120" t="s">
        <v>388</v>
      </c>
      <c r="H6" s="121" t="s">
        <v>389</v>
      </c>
      <c r="I6" s="122"/>
    </row>
    <row r="7" spans="1:10" ht="27.75" customHeight="1">
      <c r="A7" s="198" t="s">
        <v>37</v>
      </c>
      <c r="B7" s="199"/>
      <c r="C7" s="199"/>
      <c r="D7" s="199"/>
      <c r="E7" s="200"/>
      <c r="F7" s="123">
        <f>+F8+F9</f>
        <v>8318531.4800000004</v>
      </c>
      <c r="G7" s="123">
        <f>G8+G9</f>
        <v>8155781.4800000004</v>
      </c>
      <c r="H7" s="123">
        <f>+H8+H9</f>
        <v>7823731.4800000004</v>
      </c>
      <c r="I7" s="124"/>
    </row>
    <row r="8" spans="1:10" ht="22.5" customHeight="1">
      <c r="A8" s="201" t="s">
        <v>0</v>
      </c>
      <c r="B8" s="202"/>
      <c r="C8" s="202"/>
      <c r="D8" s="202"/>
      <c r="E8" s="203"/>
      <c r="F8" s="125">
        <v>8318531.4800000004</v>
      </c>
      <c r="G8" s="125">
        <v>8155781.4800000004</v>
      </c>
      <c r="H8" s="125">
        <v>7823731.4800000004</v>
      </c>
    </row>
    <row r="9" spans="1:10" ht="22.5" customHeight="1">
      <c r="A9" s="204" t="s">
        <v>293</v>
      </c>
      <c r="B9" s="203"/>
      <c r="C9" s="203"/>
      <c r="D9" s="203"/>
      <c r="E9" s="203"/>
      <c r="F9" s="125"/>
      <c r="G9" s="125"/>
      <c r="H9" s="125"/>
    </row>
    <row r="10" spans="1:10" ht="22.5" customHeight="1">
      <c r="A10" s="126" t="s">
        <v>38</v>
      </c>
      <c r="B10" s="127"/>
      <c r="C10" s="127"/>
      <c r="D10" s="127"/>
      <c r="E10" s="127"/>
      <c r="F10" s="123">
        <f>+F11+F12</f>
        <v>8328531.4800000004</v>
      </c>
      <c r="G10" s="123">
        <f>+G11+G12</f>
        <v>8155781.4800000004</v>
      </c>
      <c r="H10" s="123">
        <f>+H11+H12</f>
        <v>7823731.4800000004</v>
      </c>
    </row>
    <row r="11" spans="1:10" ht="22.5" customHeight="1">
      <c r="A11" s="205" t="s">
        <v>1</v>
      </c>
      <c r="B11" s="202"/>
      <c r="C11" s="202"/>
      <c r="D11" s="202"/>
      <c r="E11" s="206"/>
      <c r="F11" s="125">
        <v>7894141.4800000004</v>
      </c>
      <c r="G11" s="125">
        <v>7900491.4800000004</v>
      </c>
      <c r="H11" s="125">
        <v>7781841.4800000004</v>
      </c>
      <c r="I11" s="31"/>
      <c r="J11" s="31"/>
    </row>
    <row r="12" spans="1:10" ht="22.5" customHeight="1">
      <c r="A12" s="207" t="s">
        <v>327</v>
      </c>
      <c r="B12" s="203"/>
      <c r="C12" s="203"/>
      <c r="D12" s="203"/>
      <c r="E12" s="203"/>
      <c r="F12" s="128">
        <v>434390</v>
      </c>
      <c r="G12" s="128">
        <v>255290</v>
      </c>
      <c r="H12" s="128">
        <v>41890</v>
      </c>
      <c r="I12" s="31"/>
      <c r="J12" s="31"/>
    </row>
    <row r="13" spans="1:10" ht="22.5" customHeight="1">
      <c r="A13" s="208" t="s">
        <v>2</v>
      </c>
      <c r="B13" s="199"/>
      <c r="C13" s="199"/>
      <c r="D13" s="199"/>
      <c r="E13" s="199"/>
      <c r="F13" s="129">
        <f>+F7-F10</f>
        <v>-10000</v>
      </c>
      <c r="G13" s="129">
        <f>+G7-G10</f>
        <v>0</v>
      </c>
      <c r="H13" s="129">
        <f>+H7-H10</f>
        <v>0</v>
      </c>
      <c r="J13" s="31"/>
    </row>
    <row r="14" spans="1:10" ht="25.5" customHeight="1">
      <c r="A14" s="196"/>
      <c r="B14" s="209"/>
      <c r="C14" s="209"/>
      <c r="D14" s="209"/>
      <c r="E14" s="209"/>
      <c r="F14" s="210"/>
      <c r="G14" s="210"/>
      <c r="H14" s="210"/>
    </row>
    <row r="15" spans="1:10" ht="27.75" customHeight="1">
      <c r="A15" s="116"/>
      <c r="B15" s="117"/>
      <c r="C15" s="117"/>
      <c r="D15" s="118"/>
      <c r="E15" s="119"/>
      <c r="F15" s="120" t="s">
        <v>333</v>
      </c>
      <c r="G15" s="120" t="s">
        <v>334</v>
      </c>
      <c r="H15" s="121" t="s">
        <v>335</v>
      </c>
      <c r="J15" s="31"/>
    </row>
    <row r="16" spans="1:10" ht="30.75" customHeight="1">
      <c r="A16" s="211" t="s">
        <v>328</v>
      </c>
      <c r="B16" s="212"/>
      <c r="C16" s="212"/>
      <c r="D16" s="212"/>
      <c r="E16" s="213"/>
      <c r="F16" s="130">
        <v>10000</v>
      </c>
      <c r="G16" s="130"/>
      <c r="H16" s="131"/>
      <c r="J16" s="31"/>
    </row>
    <row r="17" spans="1:11" ht="34.5" customHeight="1">
      <c r="A17" s="192" t="s">
        <v>329</v>
      </c>
      <c r="B17" s="193"/>
      <c r="C17" s="193"/>
      <c r="D17" s="193"/>
      <c r="E17" s="194"/>
      <c r="F17" s="132">
        <v>10000</v>
      </c>
      <c r="G17" s="132"/>
      <c r="H17" s="129"/>
      <c r="J17" s="31"/>
    </row>
    <row r="18" spans="1:11" s="133" customFormat="1" ht="25.5" customHeight="1">
      <c r="A18" s="216"/>
      <c r="B18" s="209"/>
      <c r="C18" s="209"/>
      <c r="D18" s="209"/>
      <c r="E18" s="209"/>
      <c r="F18" s="210"/>
      <c r="G18" s="210"/>
      <c r="H18" s="210"/>
      <c r="J18" s="134"/>
    </row>
    <row r="19" spans="1:11" s="133" customFormat="1" ht="27.75" customHeight="1">
      <c r="A19" s="116"/>
      <c r="B19" s="117"/>
      <c r="C19" s="117"/>
      <c r="D19" s="118"/>
      <c r="E19" s="119"/>
      <c r="F19" s="120" t="s">
        <v>333</v>
      </c>
      <c r="G19" s="120" t="s">
        <v>334</v>
      </c>
      <c r="H19" s="121" t="s">
        <v>335</v>
      </c>
      <c r="J19" s="134"/>
      <c r="K19" s="134"/>
    </row>
    <row r="20" spans="1:11" s="133" customFormat="1" ht="22.5" customHeight="1">
      <c r="A20" s="201" t="s">
        <v>3</v>
      </c>
      <c r="B20" s="202"/>
      <c r="C20" s="202"/>
      <c r="D20" s="202"/>
      <c r="E20" s="202"/>
      <c r="F20" s="128"/>
      <c r="G20" s="128"/>
      <c r="H20" s="128"/>
      <c r="J20" s="134"/>
    </row>
    <row r="21" spans="1:11" s="133" customFormat="1" ht="33.75" customHeight="1">
      <c r="A21" s="201" t="s">
        <v>4</v>
      </c>
      <c r="B21" s="202"/>
      <c r="C21" s="202"/>
      <c r="D21" s="202"/>
      <c r="E21" s="202"/>
      <c r="F21" s="128"/>
      <c r="G21" s="128"/>
      <c r="H21" s="128"/>
    </row>
    <row r="22" spans="1:11" s="133" customFormat="1" ht="22.5" customHeight="1">
      <c r="A22" s="208" t="s">
        <v>5</v>
      </c>
      <c r="B22" s="199"/>
      <c r="C22" s="199"/>
      <c r="D22" s="199"/>
      <c r="E22" s="199"/>
      <c r="F22" s="123">
        <f>F20-F21</f>
        <v>0</v>
      </c>
      <c r="G22" s="123">
        <f>G20-G21</f>
        <v>0</v>
      </c>
      <c r="H22" s="123">
        <f>H20-H21</f>
        <v>0</v>
      </c>
      <c r="J22" s="135"/>
      <c r="K22" s="134"/>
    </row>
    <row r="23" spans="1:11" s="133" customFormat="1" ht="25.5" customHeight="1">
      <c r="A23" s="216"/>
      <c r="B23" s="209"/>
      <c r="C23" s="209"/>
      <c r="D23" s="209"/>
      <c r="E23" s="209"/>
      <c r="F23" s="210"/>
      <c r="G23" s="210"/>
      <c r="H23" s="210"/>
    </row>
    <row r="24" spans="1:11" s="133" customFormat="1" ht="22.5" customHeight="1">
      <c r="A24" s="205" t="s">
        <v>6</v>
      </c>
      <c r="B24" s="202"/>
      <c r="C24" s="202"/>
      <c r="D24" s="202"/>
      <c r="E24" s="202"/>
      <c r="F24" s="128">
        <f>IF((F13+F17+F22)&lt;&gt;0,"NESLAGANJE ZBROJA",(F13+F17+F22))</f>
        <v>0</v>
      </c>
      <c r="G24" s="128">
        <f>IF((G13+G17+G22)&lt;&gt;0,"NESLAGANJE ZBROJA",(G13+G17+G22))</f>
        <v>0</v>
      </c>
      <c r="H24" s="128">
        <f>IF((H13+H17+H22)&lt;&gt;0,"NESLAGANJE ZBROJA",(H13+H17+H22))</f>
        <v>0</v>
      </c>
    </row>
    <row r="25" spans="1:11" s="133" customFormat="1" ht="18" customHeight="1">
      <c r="A25" s="136"/>
      <c r="B25" s="115"/>
      <c r="C25" s="115"/>
      <c r="D25" s="115"/>
      <c r="E25" s="115"/>
    </row>
    <row r="26" spans="1:11" ht="42" customHeight="1">
      <c r="A26" s="214" t="s">
        <v>330</v>
      </c>
      <c r="B26" s="215"/>
      <c r="C26" s="215"/>
      <c r="D26" s="215"/>
      <c r="E26" s="215"/>
      <c r="F26" s="215"/>
      <c r="G26" s="215"/>
      <c r="H26" s="215"/>
    </row>
    <row r="27" spans="1:11">
      <c r="E27" s="137"/>
    </row>
    <row r="31" spans="1:11">
      <c r="F31" s="31"/>
      <c r="G31" s="31"/>
      <c r="H31" s="31"/>
    </row>
    <row r="32" spans="1:11">
      <c r="F32" s="31"/>
      <c r="G32" s="31"/>
      <c r="H32" s="31"/>
    </row>
    <row r="33" spans="5:8">
      <c r="E33" s="138"/>
      <c r="F33" s="33"/>
      <c r="G33" s="33"/>
      <c r="H33" s="33"/>
    </row>
    <row r="34" spans="5:8">
      <c r="E34" s="138"/>
      <c r="F34" s="31"/>
      <c r="G34" s="31"/>
      <c r="H34" s="31"/>
    </row>
    <row r="35" spans="5:8">
      <c r="E35" s="138"/>
      <c r="F35" s="31"/>
      <c r="G35" s="31"/>
      <c r="H35" s="31"/>
    </row>
    <row r="36" spans="5:8">
      <c r="E36" s="138"/>
      <c r="F36" s="31"/>
      <c r="G36" s="31"/>
      <c r="H36" s="31"/>
    </row>
    <row r="37" spans="5:8">
      <c r="E37" s="138"/>
      <c r="F37" s="31"/>
      <c r="G37" s="31"/>
      <c r="H37" s="31"/>
    </row>
    <row r="38" spans="5:8">
      <c r="E38" s="138"/>
    </row>
    <row r="43" spans="5:8">
      <c r="F43" s="31"/>
    </row>
    <row r="44" spans="5:8">
      <c r="F44" s="31"/>
    </row>
    <row r="45" spans="5:8">
      <c r="F45" s="3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showGridLines="0" topLeftCell="B1" zoomScaleNormal="100" workbookViewId="0">
      <selection activeCell="D3" sqref="D3"/>
    </sheetView>
  </sheetViews>
  <sheetFormatPr defaultColWidth="9.140625" defaultRowHeight="12"/>
  <cols>
    <col min="1" max="1" width="9.28515625" style="46" hidden="1" customWidth="1"/>
    <col min="2" max="2" width="11.28515625" style="53" customWidth="1"/>
    <col min="3" max="3" width="67" style="97" customWidth="1"/>
    <col min="4" max="6" width="15.7109375" style="63" customWidth="1"/>
    <col min="7" max="16" width="9.140625" style="57"/>
    <col min="17" max="17" width="9.140625" style="57" customWidth="1"/>
    <col min="18" max="16384" width="9.140625" style="57"/>
  </cols>
  <sheetData>
    <row r="1" spans="1:6" ht="12.75" thickBot="1">
      <c r="C1" s="217"/>
      <c r="D1" s="218"/>
      <c r="E1" s="218"/>
      <c r="F1" s="218"/>
    </row>
    <row r="2" spans="1:6" ht="39" thickBot="1">
      <c r="A2" s="46" t="s">
        <v>42</v>
      </c>
      <c r="B2" s="56" t="s">
        <v>43</v>
      </c>
      <c r="C2" s="95" t="s">
        <v>19</v>
      </c>
      <c r="D2" s="58" t="s">
        <v>380</v>
      </c>
      <c r="E2" s="58" t="s">
        <v>336</v>
      </c>
      <c r="F2" s="58" t="s">
        <v>381</v>
      </c>
    </row>
    <row r="3" spans="1:6" s="49" customFormat="1" ht="12.75">
      <c r="A3" s="47">
        <f>LEN(B3)</f>
        <v>1</v>
      </c>
      <c r="B3" s="54">
        <v>6</v>
      </c>
      <c r="C3" s="96" t="s">
        <v>231</v>
      </c>
      <c r="D3" s="48">
        <f>D4+D38+D55+D61+D74+D89</f>
        <v>8318531.4800000004</v>
      </c>
      <c r="E3" s="48">
        <f t="shared" ref="E3:F3" si="0">E4+E38+E55+E61+E74+E89</f>
        <v>8155781.4800000004</v>
      </c>
      <c r="F3" s="48">
        <f t="shared" si="0"/>
        <v>7823731.4800000004</v>
      </c>
    </row>
    <row r="4" spans="1:6" s="51" customFormat="1" ht="12.75">
      <c r="A4" s="50">
        <f t="shared" ref="A4:A79" si="1">LEN(B4)</f>
        <v>2</v>
      </c>
      <c r="B4" s="54">
        <v>63</v>
      </c>
      <c r="C4" s="96" t="s">
        <v>232</v>
      </c>
      <c r="D4" s="48">
        <f>D5+D8+D11+D18+D29</f>
        <v>7366986</v>
      </c>
      <c r="E4" s="48">
        <f t="shared" ref="E4:F4" si="2">E5+E8+E11+E18+E29</f>
        <v>7204236</v>
      </c>
      <c r="F4" s="48">
        <f t="shared" si="2"/>
        <v>6872186</v>
      </c>
    </row>
    <row r="5" spans="1:6" s="51" customFormat="1" ht="12.75">
      <c r="A5" s="50">
        <f t="shared" si="1"/>
        <v>3</v>
      </c>
      <c r="B5" s="54">
        <v>632</v>
      </c>
      <c r="C5" s="98" t="s">
        <v>233</v>
      </c>
      <c r="D5" s="87">
        <f>D6</f>
        <v>0</v>
      </c>
      <c r="E5" s="87">
        <f>E6</f>
        <v>0</v>
      </c>
      <c r="F5" s="87">
        <f>F6</f>
        <v>0</v>
      </c>
    </row>
    <row r="6" spans="1:6" s="60" customFormat="1" ht="12.75">
      <c r="A6" s="46">
        <f t="shared" si="1"/>
        <v>4</v>
      </c>
      <c r="B6" s="55">
        <v>6321</v>
      </c>
      <c r="C6" s="99" t="s">
        <v>234</v>
      </c>
      <c r="D6" s="59">
        <f>SUM(D7)</f>
        <v>0</v>
      </c>
      <c r="E6" s="59">
        <f>SUM(E7)</f>
        <v>0</v>
      </c>
      <c r="F6" s="59">
        <f>SUM(F7)</f>
        <v>0</v>
      </c>
    </row>
    <row r="7" spans="1:6" s="91" customFormat="1" ht="12.75">
      <c r="A7" s="88">
        <f t="shared" si="1"/>
        <v>5</v>
      </c>
      <c r="B7" s="89">
        <v>63211</v>
      </c>
      <c r="C7" s="100" t="s">
        <v>234</v>
      </c>
      <c r="D7" s="90"/>
      <c r="E7" s="90"/>
      <c r="F7" s="90"/>
    </row>
    <row r="8" spans="1:6" s="91" customFormat="1" ht="12.75">
      <c r="A8" s="88"/>
      <c r="B8" s="54">
        <v>634</v>
      </c>
      <c r="C8" s="98" t="s">
        <v>372</v>
      </c>
      <c r="D8" s="90">
        <f>D10</f>
        <v>0</v>
      </c>
      <c r="E8" s="90">
        <f>E10</f>
        <v>0</v>
      </c>
      <c r="F8" s="90">
        <f>F10</f>
        <v>0</v>
      </c>
    </row>
    <row r="9" spans="1:6" s="91" customFormat="1" ht="12.75">
      <c r="A9" s="88"/>
      <c r="B9" s="55">
        <v>6341</v>
      </c>
      <c r="C9" s="171" t="s">
        <v>373</v>
      </c>
      <c r="D9" s="90">
        <f>D10</f>
        <v>0</v>
      </c>
      <c r="E9" s="90">
        <f>E10</f>
        <v>0</v>
      </c>
      <c r="F9" s="90">
        <f>F10</f>
        <v>0</v>
      </c>
    </row>
    <row r="10" spans="1:6" s="91" customFormat="1" ht="12.75">
      <c r="A10" s="88"/>
      <c r="B10" s="89">
        <v>63414</v>
      </c>
      <c r="C10" s="100" t="s">
        <v>371</v>
      </c>
      <c r="D10" s="90"/>
      <c r="E10" s="90"/>
      <c r="F10" s="90"/>
    </row>
    <row r="11" spans="1:6" s="51" customFormat="1" ht="12.75">
      <c r="A11" s="50">
        <f t="shared" si="1"/>
        <v>3</v>
      </c>
      <c r="B11" s="54">
        <v>636</v>
      </c>
      <c r="C11" s="98" t="s">
        <v>235</v>
      </c>
      <c r="D11" s="87">
        <f>D12+D15</f>
        <v>5988686</v>
      </c>
      <c r="E11" s="87">
        <f>E12+E15</f>
        <v>5988686</v>
      </c>
      <c r="F11" s="87">
        <f>F12+F15</f>
        <v>5988686</v>
      </c>
    </row>
    <row r="12" spans="1:6" s="60" customFormat="1" ht="12.75">
      <c r="A12" s="46">
        <f t="shared" si="1"/>
        <v>4</v>
      </c>
      <c r="B12" s="55">
        <v>6361</v>
      </c>
      <c r="C12" s="99" t="s">
        <v>236</v>
      </c>
      <c r="D12" s="59">
        <f>D13+D14</f>
        <v>5978686</v>
      </c>
      <c r="E12" s="59">
        <f>E13+E14</f>
        <v>5978686</v>
      </c>
      <c r="F12" s="59">
        <f>F13+F14</f>
        <v>5978686</v>
      </c>
    </row>
    <row r="13" spans="1:6" s="91" customFormat="1" ht="24">
      <c r="A13" s="88">
        <f t="shared" si="1"/>
        <v>5</v>
      </c>
      <c r="B13" s="89">
        <v>63612</v>
      </c>
      <c r="C13" s="100" t="s">
        <v>295</v>
      </c>
      <c r="D13" s="90">
        <v>5963686</v>
      </c>
      <c r="E13" s="90">
        <v>5963686</v>
      </c>
      <c r="F13" s="90">
        <v>5963686</v>
      </c>
    </row>
    <row r="14" spans="1:6" s="91" customFormat="1" ht="24">
      <c r="A14" s="88"/>
      <c r="B14" s="89">
        <v>63613</v>
      </c>
      <c r="C14" s="100" t="s">
        <v>296</v>
      </c>
      <c r="D14" s="90">
        <v>15000</v>
      </c>
      <c r="E14" s="90">
        <v>15000</v>
      </c>
      <c r="F14" s="90">
        <v>15000</v>
      </c>
    </row>
    <row r="15" spans="1:6" s="60" customFormat="1" ht="25.5">
      <c r="A15" s="46">
        <f t="shared" si="1"/>
        <v>4</v>
      </c>
      <c r="B15" s="55">
        <v>6362</v>
      </c>
      <c r="C15" s="99" t="s">
        <v>237</v>
      </c>
      <c r="D15" s="59">
        <f>D16+D17</f>
        <v>10000</v>
      </c>
      <c r="E15" s="59">
        <f>E16+E17</f>
        <v>10000</v>
      </c>
      <c r="F15" s="59">
        <f>F16+F17</f>
        <v>10000</v>
      </c>
    </row>
    <row r="16" spans="1:6" s="91" customFormat="1" ht="24">
      <c r="A16" s="88">
        <f t="shared" si="1"/>
        <v>5</v>
      </c>
      <c r="B16" s="89">
        <v>63622</v>
      </c>
      <c r="C16" s="100" t="s">
        <v>297</v>
      </c>
      <c r="D16" s="90">
        <v>10000</v>
      </c>
      <c r="E16" s="90">
        <v>10000</v>
      </c>
      <c r="F16" s="90">
        <v>10000</v>
      </c>
    </row>
    <row r="17" spans="1:6" s="91" customFormat="1" ht="24">
      <c r="A17" s="88">
        <f t="shared" si="1"/>
        <v>5</v>
      </c>
      <c r="B17" s="89">
        <v>63623</v>
      </c>
      <c r="C17" s="100" t="s">
        <v>298</v>
      </c>
      <c r="D17" s="90"/>
      <c r="E17" s="90"/>
      <c r="F17" s="90"/>
    </row>
    <row r="18" spans="1:6" s="91" customFormat="1" ht="12.75">
      <c r="A18" s="88">
        <f t="shared" si="1"/>
        <v>3</v>
      </c>
      <c r="B18" s="54">
        <v>638</v>
      </c>
      <c r="C18" s="98" t="s">
        <v>316</v>
      </c>
      <c r="D18" s="87">
        <f>D19+D24</f>
        <v>0</v>
      </c>
      <c r="E18" s="87">
        <f>E19+E24</f>
        <v>0</v>
      </c>
      <c r="F18" s="87">
        <f>F19+F24</f>
        <v>0</v>
      </c>
    </row>
    <row r="19" spans="1:6" s="91" customFormat="1" ht="12.75">
      <c r="A19" s="46">
        <f t="shared" si="1"/>
        <v>4</v>
      </c>
      <c r="B19" s="55">
        <v>6381</v>
      </c>
      <c r="C19" s="99" t="s">
        <v>317</v>
      </c>
      <c r="D19" s="59">
        <f>D20+D21+D22+D23</f>
        <v>0</v>
      </c>
      <c r="E19" s="59">
        <f>E20+E21+E22+E23</f>
        <v>0</v>
      </c>
      <c r="F19" s="59">
        <f>F20+F21+F22+F23</f>
        <v>0</v>
      </c>
    </row>
    <row r="20" spans="1:6" s="91" customFormat="1" ht="12.75">
      <c r="A20" s="88">
        <f t="shared" si="1"/>
        <v>5</v>
      </c>
      <c r="B20" s="89">
        <v>63811</v>
      </c>
      <c r="C20" s="100" t="s">
        <v>299</v>
      </c>
      <c r="D20" s="90"/>
      <c r="E20" s="90"/>
      <c r="F20" s="90"/>
    </row>
    <row r="21" spans="1:6" s="91" customFormat="1" ht="12.75">
      <c r="A21" s="88">
        <f t="shared" si="1"/>
        <v>5</v>
      </c>
      <c r="B21" s="89">
        <v>63812</v>
      </c>
      <c r="C21" s="100" t="s">
        <v>300</v>
      </c>
      <c r="D21" s="90"/>
      <c r="E21" s="90"/>
      <c r="F21" s="90"/>
    </row>
    <row r="22" spans="1:6" s="91" customFormat="1" ht="24">
      <c r="A22" s="88">
        <f t="shared" si="1"/>
        <v>5</v>
      </c>
      <c r="B22" s="89" t="s">
        <v>301</v>
      </c>
      <c r="C22" s="100" t="s">
        <v>302</v>
      </c>
      <c r="D22" s="90"/>
      <c r="E22" s="90"/>
      <c r="F22" s="90"/>
    </row>
    <row r="23" spans="1:6" s="91" customFormat="1" ht="24">
      <c r="A23" s="88">
        <f t="shared" si="1"/>
        <v>5</v>
      </c>
      <c r="B23" s="89" t="s">
        <v>303</v>
      </c>
      <c r="C23" s="100" t="s">
        <v>304</v>
      </c>
      <c r="D23" s="90"/>
      <c r="E23" s="90"/>
      <c r="F23" s="90"/>
    </row>
    <row r="24" spans="1:6" s="91" customFormat="1" ht="12.75">
      <c r="A24" s="88">
        <f t="shared" si="1"/>
        <v>4</v>
      </c>
      <c r="B24" s="55">
        <v>6382</v>
      </c>
      <c r="C24" s="99" t="s">
        <v>318</v>
      </c>
      <c r="D24" s="59">
        <f>D25+D26+D27+D28</f>
        <v>0</v>
      </c>
      <c r="E24" s="59">
        <f>E25+E26+E27+E28</f>
        <v>0</v>
      </c>
      <c r="F24" s="59">
        <f>F25+F26+F27+F28</f>
        <v>0</v>
      </c>
    </row>
    <row r="25" spans="1:6" s="91" customFormat="1" ht="12.75">
      <c r="A25" s="88">
        <f t="shared" si="1"/>
        <v>5</v>
      </c>
      <c r="B25" s="89">
        <v>63821</v>
      </c>
      <c r="C25" s="100" t="s">
        <v>305</v>
      </c>
      <c r="D25" s="90"/>
      <c r="E25" s="90"/>
      <c r="F25" s="90"/>
    </row>
    <row r="26" spans="1:6" s="91" customFormat="1" ht="12.75">
      <c r="A26" s="88">
        <f t="shared" si="1"/>
        <v>5</v>
      </c>
      <c r="B26" s="89">
        <v>63822</v>
      </c>
      <c r="C26" s="100" t="s">
        <v>306</v>
      </c>
      <c r="D26" s="90"/>
      <c r="E26" s="90"/>
      <c r="F26" s="90"/>
    </row>
    <row r="27" spans="1:6" s="91" customFormat="1" ht="24">
      <c r="A27" s="88">
        <f t="shared" si="1"/>
        <v>5</v>
      </c>
      <c r="B27" s="89" t="s">
        <v>307</v>
      </c>
      <c r="C27" s="100" t="s">
        <v>308</v>
      </c>
      <c r="D27" s="90"/>
      <c r="E27" s="90"/>
      <c r="F27" s="90"/>
    </row>
    <row r="28" spans="1:6" s="91" customFormat="1" ht="24">
      <c r="A28" s="88">
        <f t="shared" si="1"/>
        <v>5</v>
      </c>
      <c r="B28" s="89" t="s">
        <v>309</v>
      </c>
      <c r="C28" s="100" t="s">
        <v>310</v>
      </c>
      <c r="D28" s="90"/>
      <c r="E28" s="90"/>
      <c r="F28" s="90"/>
    </row>
    <row r="29" spans="1:6" s="91" customFormat="1" ht="12.75">
      <c r="A29" s="88">
        <f t="shared" si="1"/>
        <v>3</v>
      </c>
      <c r="B29" s="54">
        <v>639</v>
      </c>
      <c r="C29" s="98" t="s">
        <v>311</v>
      </c>
      <c r="D29" s="87">
        <f>D30+D32+D34+D36</f>
        <v>1378300</v>
      </c>
      <c r="E29" s="87">
        <f>E30+E32+E34+E36</f>
        <v>1215550</v>
      </c>
      <c r="F29" s="87">
        <f>F30+F32+F34+F36</f>
        <v>883500</v>
      </c>
    </row>
    <row r="30" spans="1:6" s="91" customFormat="1" ht="12.75">
      <c r="A30" s="88">
        <f t="shared" si="1"/>
        <v>4</v>
      </c>
      <c r="B30" s="89">
        <v>6391</v>
      </c>
      <c r="C30" s="100" t="s">
        <v>312</v>
      </c>
      <c r="D30" s="59">
        <f>D31</f>
        <v>0</v>
      </c>
      <c r="E30" s="59">
        <f>E31</f>
        <v>0</v>
      </c>
      <c r="F30" s="59">
        <f>F31</f>
        <v>0</v>
      </c>
    </row>
    <row r="31" spans="1:6" s="91" customFormat="1" ht="12.75">
      <c r="A31" s="88">
        <f t="shared" si="1"/>
        <v>5</v>
      </c>
      <c r="B31" s="89">
        <v>63911</v>
      </c>
      <c r="C31" s="100" t="s">
        <v>312</v>
      </c>
      <c r="D31" s="90"/>
      <c r="E31" s="90"/>
      <c r="F31" s="90"/>
    </row>
    <row r="32" spans="1:6" s="91" customFormat="1" ht="12.75">
      <c r="A32" s="88">
        <f t="shared" si="1"/>
        <v>4</v>
      </c>
      <c r="B32" s="89">
        <v>3692</v>
      </c>
      <c r="C32" s="100" t="s">
        <v>313</v>
      </c>
      <c r="D32" s="59">
        <f>D33</f>
        <v>0</v>
      </c>
      <c r="E32" s="59">
        <f>E33</f>
        <v>0</v>
      </c>
      <c r="F32" s="59">
        <f>F33</f>
        <v>0</v>
      </c>
    </row>
    <row r="33" spans="1:6" s="91" customFormat="1" ht="12.75">
      <c r="A33" s="88">
        <f t="shared" si="1"/>
        <v>5</v>
      </c>
      <c r="B33" s="89">
        <v>63921</v>
      </c>
      <c r="C33" s="100" t="s">
        <v>313</v>
      </c>
      <c r="D33" s="90"/>
      <c r="E33" s="90"/>
      <c r="F33" s="90"/>
    </row>
    <row r="34" spans="1:6" s="91" customFormat="1" ht="24">
      <c r="A34" s="88">
        <f t="shared" si="1"/>
        <v>4</v>
      </c>
      <c r="B34" s="89">
        <v>6393</v>
      </c>
      <c r="C34" s="100" t="s">
        <v>314</v>
      </c>
      <c r="D34" s="59">
        <f>D35</f>
        <v>985800</v>
      </c>
      <c r="E34" s="59">
        <f>E35</f>
        <v>1002150</v>
      </c>
      <c r="F34" s="59">
        <f>F35</f>
        <v>883500</v>
      </c>
    </row>
    <row r="35" spans="1:6" s="91" customFormat="1" ht="24">
      <c r="A35" s="88">
        <f t="shared" si="1"/>
        <v>5</v>
      </c>
      <c r="B35" s="89">
        <v>63931</v>
      </c>
      <c r="C35" s="100" t="s">
        <v>314</v>
      </c>
      <c r="D35" s="90">
        <v>985800</v>
      </c>
      <c r="E35" s="90">
        <v>1002150</v>
      </c>
      <c r="F35" s="90">
        <v>883500</v>
      </c>
    </row>
    <row r="36" spans="1:6" s="91" customFormat="1" ht="25.5">
      <c r="A36" s="46">
        <f t="shared" si="1"/>
        <v>4</v>
      </c>
      <c r="B36" s="55">
        <v>6394</v>
      </c>
      <c r="C36" s="99" t="s">
        <v>315</v>
      </c>
      <c r="D36" s="59">
        <f>D37</f>
        <v>392500</v>
      </c>
      <c r="E36" s="59">
        <f>E37</f>
        <v>213400</v>
      </c>
      <c r="F36" s="59">
        <f>F37</f>
        <v>0</v>
      </c>
    </row>
    <row r="37" spans="1:6" s="91" customFormat="1" ht="24">
      <c r="A37" s="88">
        <f t="shared" si="1"/>
        <v>5</v>
      </c>
      <c r="B37" s="89">
        <v>63941</v>
      </c>
      <c r="C37" s="100" t="s">
        <v>315</v>
      </c>
      <c r="D37" s="90">
        <v>392500</v>
      </c>
      <c r="E37" s="90">
        <v>213400</v>
      </c>
      <c r="F37" s="90"/>
    </row>
    <row r="38" spans="1:6" s="51" customFormat="1" ht="12.75">
      <c r="A38" s="50">
        <f t="shared" si="1"/>
        <v>2</v>
      </c>
      <c r="B38" s="54">
        <v>64</v>
      </c>
      <c r="C38" s="96" t="s">
        <v>238</v>
      </c>
      <c r="D38" s="48">
        <f>D39+D47</f>
        <v>40</v>
      </c>
      <c r="E38" s="48">
        <f>E39+E47</f>
        <v>40</v>
      </c>
      <c r="F38" s="48">
        <f>F39+F47</f>
        <v>40</v>
      </c>
    </row>
    <row r="39" spans="1:6" s="51" customFormat="1" ht="12.75">
      <c r="A39" s="50">
        <f t="shared" si="1"/>
        <v>3</v>
      </c>
      <c r="B39" s="54">
        <v>641</v>
      </c>
      <c r="C39" s="98" t="s">
        <v>239</v>
      </c>
      <c r="D39" s="87">
        <f>D40+D43+D45</f>
        <v>40</v>
      </c>
      <c r="E39" s="87">
        <f>E40+E43+E45</f>
        <v>40</v>
      </c>
      <c r="F39" s="87">
        <f>F40+F43+F45</f>
        <v>40</v>
      </c>
    </row>
    <row r="40" spans="1:6" s="60" customFormat="1" ht="12.75">
      <c r="A40" s="46">
        <f t="shared" si="1"/>
        <v>4</v>
      </c>
      <c r="B40" s="55">
        <v>6413</v>
      </c>
      <c r="C40" s="99" t="s">
        <v>240</v>
      </c>
      <c r="D40" s="59">
        <f>D41+D42</f>
        <v>40</v>
      </c>
      <c r="E40" s="59">
        <f>E41+E42</f>
        <v>40</v>
      </c>
      <c r="F40" s="59">
        <f>F41+F42</f>
        <v>40</v>
      </c>
    </row>
    <row r="41" spans="1:6" s="91" customFormat="1" ht="12.75">
      <c r="A41" s="88">
        <f t="shared" si="1"/>
        <v>5</v>
      </c>
      <c r="B41" s="89">
        <v>64131</v>
      </c>
      <c r="C41" s="100" t="s">
        <v>241</v>
      </c>
      <c r="D41" s="90"/>
      <c r="E41" s="90"/>
      <c r="F41" s="90"/>
    </row>
    <row r="42" spans="1:6" s="91" customFormat="1" ht="12.75">
      <c r="A42" s="88">
        <f t="shared" si="1"/>
        <v>5</v>
      </c>
      <c r="B42" s="89">
        <v>64132</v>
      </c>
      <c r="C42" s="100" t="s">
        <v>242</v>
      </c>
      <c r="D42" s="90">
        <v>40</v>
      </c>
      <c r="E42" s="90">
        <v>40</v>
      </c>
      <c r="F42" s="90">
        <v>40</v>
      </c>
    </row>
    <row r="43" spans="1:6" s="60" customFormat="1" ht="12.75">
      <c r="A43" s="46">
        <f t="shared" si="1"/>
        <v>4</v>
      </c>
      <c r="B43" s="55">
        <v>6415</v>
      </c>
      <c r="C43" s="99" t="s">
        <v>243</v>
      </c>
      <c r="D43" s="59">
        <f>D44</f>
        <v>0</v>
      </c>
      <c r="E43" s="59">
        <f>E44</f>
        <v>0</v>
      </c>
      <c r="F43" s="59">
        <f>F44</f>
        <v>0</v>
      </c>
    </row>
    <row r="44" spans="1:6" s="91" customFormat="1" ht="12.75">
      <c r="A44" s="88">
        <f t="shared" si="1"/>
        <v>5</v>
      </c>
      <c r="B44" s="89">
        <v>64151</v>
      </c>
      <c r="C44" s="100" t="s">
        <v>244</v>
      </c>
      <c r="D44" s="90"/>
      <c r="E44" s="90"/>
      <c r="F44" s="90"/>
    </row>
    <row r="45" spans="1:6" s="60" customFormat="1" ht="12.75">
      <c r="A45" s="46">
        <f t="shared" si="1"/>
        <v>4</v>
      </c>
      <c r="B45" s="55">
        <v>6419</v>
      </c>
      <c r="C45" s="99" t="s">
        <v>245</v>
      </c>
      <c r="D45" s="59">
        <f>D46</f>
        <v>0</v>
      </c>
      <c r="E45" s="59">
        <f>E46</f>
        <v>0</v>
      </c>
      <c r="F45" s="59">
        <f>F46</f>
        <v>0</v>
      </c>
    </row>
    <row r="46" spans="1:6" s="91" customFormat="1" ht="12.75">
      <c r="A46" s="88">
        <f t="shared" si="1"/>
        <v>5</v>
      </c>
      <c r="B46" s="89">
        <v>64199</v>
      </c>
      <c r="C46" s="100" t="s">
        <v>245</v>
      </c>
      <c r="D46" s="90"/>
      <c r="E46" s="90"/>
      <c r="F46" s="90"/>
    </row>
    <row r="47" spans="1:6" s="51" customFormat="1" ht="12.75">
      <c r="A47" s="50">
        <f t="shared" si="1"/>
        <v>3</v>
      </c>
      <c r="B47" s="54">
        <v>642</v>
      </c>
      <c r="C47" s="98" t="s">
        <v>246</v>
      </c>
      <c r="D47" s="87">
        <f>D48+D50+D53</f>
        <v>0</v>
      </c>
      <c r="E47" s="87">
        <f>E48+E50+E53</f>
        <v>0</v>
      </c>
      <c r="F47" s="87">
        <f>F48+F50+F53</f>
        <v>0</v>
      </c>
    </row>
    <row r="48" spans="1:6" s="62" customFormat="1" ht="12.75">
      <c r="A48" s="46">
        <f t="shared" si="1"/>
        <v>4</v>
      </c>
      <c r="B48" s="55">
        <v>6421</v>
      </c>
      <c r="C48" s="99" t="s">
        <v>247</v>
      </c>
      <c r="D48" s="61">
        <f>SUM(D49:D49)</f>
        <v>0</v>
      </c>
      <c r="E48" s="61">
        <f>SUM(E49:E49)</f>
        <v>0</v>
      </c>
      <c r="F48" s="61">
        <f>SUM(F49:F49)</f>
        <v>0</v>
      </c>
    </row>
    <row r="49" spans="1:6" s="93" customFormat="1" ht="12.75">
      <c r="A49" s="88">
        <f t="shared" si="1"/>
        <v>5</v>
      </c>
      <c r="B49" s="89">
        <v>64219</v>
      </c>
      <c r="C49" s="100" t="s">
        <v>248</v>
      </c>
      <c r="D49" s="92"/>
      <c r="E49" s="92"/>
      <c r="F49" s="92"/>
    </row>
    <row r="50" spans="1:6" s="60" customFormat="1" ht="12.75">
      <c r="A50" s="46">
        <f t="shared" si="1"/>
        <v>4</v>
      </c>
      <c r="B50" s="55">
        <v>6422</v>
      </c>
      <c r="C50" s="99" t="s">
        <v>249</v>
      </c>
      <c r="D50" s="59">
        <f>SUM(D51:D52)</f>
        <v>0</v>
      </c>
      <c r="E50" s="59">
        <f>SUM(E51:E52)</f>
        <v>0</v>
      </c>
      <c r="F50" s="59">
        <f>SUM(F51:F52)</f>
        <v>0</v>
      </c>
    </row>
    <row r="51" spans="1:6" s="91" customFormat="1" ht="12.75">
      <c r="A51" s="88">
        <f t="shared" si="1"/>
        <v>5</v>
      </c>
      <c r="B51" s="89">
        <v>64225</v>
      </c>
      <c r="C51" s="100" t="s">
        <v>250</v>
      </c>
      <c r="D51" s="90"/>
      <c r="E51" s="90"/>
      <c r="F51" s="90"/>
    </row>
    <row r="52" spans="1:6" s="91" customFormat="1" ht="12.75">
      <c r="A52" s="88">
        <f t="shared" si="1"/>
        <v>5</v>
      </c>
      <c r="B52" s="89">
        <v>64229</v>
      </c>
      <c r="C52" s="100" t="s">
        <v>251</v>
      </c>
      <c r="D52" s="94"/>
      <c r="E52" s="94"/>
      <c r="F52" s="94"/>
    </row>
    <row r="53" spans="1:6" s="60" customFormat="1" ht="12.75">
      <c r="A53" s="46">
        <f t="shared" si="1"/>
        <v>4</v>
      </c>
      <c r="B53" s="55">
        <v>6429</v>
      </c>
      <c r="C53" s="99" t="s">
        <v>252</v>
      </c>
      <c r="D53" s="59">
        <f>D54</f>
        <v>0</v>
      </c>
      <c r="E53" s="59">
        <f>E54</f>
        <v>0</v>
      </c>
      <c r="F53" s="59">
        <f>F54</f>
        <v>0</v>
      </c>
    </row>
    <row r="54" spans="1:6" s="91" customFormat="1" ht="12.75">
      <c r="A54" s="88">
        <f t="shared" si="1"/>
        <v>5</v>
      </c>
      <c r="B54" s="89">
        <v>64299</v>
      </c>
      <c r="C54" s="100" t="s">
        <v>252</v>
      </c>
      <c r="D54" s="90"/>
      <c r="E54" s="90"/>
      <c r="F54" s="90"/>
    </row>
    <row r="55" spans="1:6" s="51" customFormat="1" ht="25.5">
      <c r="A55" s="50">
        <f t="shared" si="1"/>
        <v>2</v>
      </c>
      <c r="B55" s="54">
        <v>65</v>
      </c>
      <c r="C55" s="96" t="s">
        <v>253</v>
      </c>
      <c r="D55" s="48">
        <f t="shared" ref="D55:F56" si="3">D56</f>
        <v>10000</v>
      </c>
      <c r="E55" s="48">
        <f t="shared" si="3"/>
        <v>10000</v>
      </c>
      <c r="F55" s="48">
        <f t="shared" si="3"/>
        <v>10000</v>
      </c>
    </row>
    <row r="56" spans="1:6" s="51" customFormat="1" ht="12.75">
      <c r="A56" s="50">
        <f t="shared" si="1"/>
        <v>3</v>
      </c>
      <c r="B56" s="54">
        <v>652</v>
      </c>
      <c r="C56" s="98" t="s">
        <v>254</v>
      </c>
      <c r="D56" s="87">
        <f t="shared" si="3"/>
        <v>10000</v>
      </c>
      <c r="E56" s="87">
        <f t="shared" si="3"/>
        <v>10000</v>
      </c>
      <c r="F56" s="87">
        <f t="shared" si="3"/>
        <v>10000</v>
      </c>
    </row>
    <row r="57" spans="1:6" s="60" customFormat="1" ht="12.75">
      <c r="A57" s="46">
        <f t="shared" si="1"/>
        <v>4</v>
      </c>
      <c r="B57" s="55">
        <v>6526</v>
      </c>
      <c r="C57" s="99" t="s">
        <v>255</v>
      </c>
      <c r="D57" s="59">
        <f>D58+D59+D60</f>
        <v>10000</v>
      </c>
      <c r="E57" s="59">
        <f>E58+E59+E60</f>
        <v>10000</v>
      </c>
      <c r="F57" s="59">
        <f>F58+F59+F60</f>
        <v>10000</v>
      </c>
    </row>
    <row r="58" spans="1:6" s="91" customFormat="1" ht="12.75">
      <c r="A58" s="88">
        <f t="shared" si="1"/>
        <v>5</v>
      </c>
      <c r="B58" s="89">
        <v>65267</v>
      </c>
      <c r="C58" s="100" t="s">
        <v>256</v>
      </c>
      <c r="D58" s="90"/>
      <c r="E58" s="90"/>
      <c r="F58" s="90"/>
    </row>
    <row r="59" spans="1:6" s="91" customFormat="1" ht="12.75">
      <c r="A59" s="88">
        <f t="shared" si="1"/>
        <v>5</v>
      </c>
      <c r="B59" s="89">
        <v>65268</v>
      </c>
      <c r="C59" s="100" t="s">
        <v>257</v>
      </c>
      <c r="D59" s="90">
        <v>10000</v>
      </c>
      <c r="E59" s="90">
        <v>10000</v>
      </c>
      <c r="F59" s="90">
        <v>10000</v>
      </c>
    </row>
    <row r="60" spans="1:6" s="91" customFormat="1" ht="12.75">
      <c r="A60" s="88">
        <f t="shared" si="1"/>
        <v>5</v>
      </c>
      <c r="B60" s="89">
        <v>65269</v>
      </c>
      <c r="C60" s="100" t="s">
        <v>258</v>
      </c>
      <c r="D60" s="90"/>
      <c r="E60" s="90"/>
      <c r="F60" s="90"/>
    </row>
    <row r="61" spans="1:6" s="51" customFormat="1" ht="25.5">
      <c r="A61" s="50">
        <f t="shared" si="1"/>
        <v>2</v>
      </c>
      <c r="B61" s="54">
        <v>66</v>
      </c>
      <c r="C61" s="96" t="s">
        <v>259</v>
      </c>
      <c r="D61" s="48">
        <f>D62+D68</f>
        <v>121000</v>
      </c>
      <c r="E61" s="48">
        <f>E62+E68</f>
        <v>121000</v>
      </c>
      <c r="F61" s="48">
        <f>F62+F68</f>
        <v>121000</v>
      </c>
    </row>
    <row r="62" spans="1:6" s="51" customFormat="1" ht="12.75">
      <c r="A62" s="50">
        <f t="shared" si="1"/>
        <v>3</v>
      </c>
      <c r="B62" s="54">
        <v>661</v>
      </c>
      <c r="C62" s="98" t="s">
        <v>260</v>
      </c>
      <c r="D62" s="87">
        <f>SUM(D64:D66)</f>
        <v>94000</v>
      </c>
      <c r="E62" s="87">
        <f>SUM(E64:E66)</f>
        <v>94000</v>
      </c>
      <c r="F62" s="87">
        <f>SUM(F64:F66)</f>
        <v>94000</v>
      </c>
    </row>
    <row r="63" spans="1:6" s="51" customFormat="1" ht="12.75">
      <c r="A63" s="50">
        <f t="shared" si="1"/>
        <v>4</v>
      </c>
      <c r="B63" s="55">
        <v>6614</v>
      </c>
      <c r="C63" s="171" t="s">
        <v>374</v>
      </c>
      <c r="D63" s="87"/>
      <c r="E63" s="87"/>
      <c r="F63" s="87"/>
    </row>
    <row r="64" spans="1:6" s="51" customFormat="1" ht="12.75">
      <c r="A64" s="50">
        <f t="shared" si="1"/>
        <v>5</v>
      </c>
      <c r="B64" s="89">
        <v>66141</v>
      </c>
      <c r="C64" s="100" t="s">
        <v>375</v>
      </c>
      <c r="D64" s="87">
        <v>5000</v>
      </c>
      <c r="E64" s="87">
        <v>5000</v>
      </c>
      <c r="F64" s="87">
        <v>5000</v>
      </c>
    </row>
    <row r="65" spans="1:6" s="51" customFormat="1" ht="12.75">
      <c r="A65" s="50">
        <f t="shared" si="1"/>
        <v>5</v>
      </c>
      <c r="B65" s="89">
        <v>66142</v>
      </c>
      <c r="C65" s="100" t="s">
        <v>376</v>
      </c>
      <c r="D65" s="87">
        <v>1000</v>
      </c>
      <c r="E65" s="87">
        <v>1000</v>
      </c>
      <c r="F65" s="87">
        <v>1000</v>
      </c>
    </row>
    <row r="66" spans="1:6" s="60" customFormat="1" ht="12.75">
      <c r="A66" s="46">
        <f t="shared" si="1"/>
        <v>4</v>
      </c>
      <c r="B66" s="55">
        <v>6615</v>
      </c>
      <c r="C66" s="99" t="s">
        <v>261</v>
      </c>
      <c r="D66" s="59">
        <f>D67</f>
        <v>88000</v>
      </c>
      <c r="E66" s="59">
        <f>E67</f>
        <v>88000</v>
      </c>
      <c r="F66" s="59">
        <f>F67</f>
        <v>88000</v>
      </c>
    </row>
    <row r="67" spans="1:6" s="91" customFormat="1" ht="12.75">
      <c r="A67" s="88">
        <f t="shared" si="1"/>
        <v>5</v>
      </c>
      <c r="B67" s="89">
        <v>66151</v>
      </c>
      <c r="C67" s="100" t="s">
        <v>261</v>
      </c>
      <c r="D67" s="90">
        <v>88000</v>
      </c>
      <c r="E67" s="90">
        <v>88000</v>
      </c>
      <c r="F67" s="90">
        <v>88000</v>
      </c>
    </row>
    <row r="68" spans="1:6" s="51" customFormat="1" ht="12.75">
      <c r="A68" s="50">
        <f t="shared" si="1"/>
        <v>3</v>
      </c>
      <c r="B68" s="54">
        <v>663</v>
      </c>
      <c r="C68" s="98" t="s">
        <v>262</v>
      </c>
      <c r="D68" s="87">
        <f t="shared" ref="D68:F69" si="4">D70</f>
        <v>27000</v>
      </c>
      <c r="E68" s="87">
        <f t="shared" si="4"/>
        <v>27000</v>
      </c>
      <c r="F68" s="87">
        <f t="shared" si="4"/>
        <v>27000</v>
      </c>
    </row>
    <row r="69" spans="1:6" s="60" customFormat="1" ht="12.75">
      <c r="A69" s="46">
        <f t="shared" si="1"/>
        <v>4</v>
      </c>
      <c r="B69" s="55">
        <v>6631</v>
      </c>
      <c r="C69" s="99" t="s">
        <v>263</v>
      </c>
      <c r="D69" s="59">
        <f t="shared" si="4"/>
        <v>0</v>
      </c>
      <c r="E69" s="59">
        <f t="shared" si="4"/>
        <v>0</v>
      </c>
      <c r="F69" s="59">
        <f t="shared" si="4"/>
        <v>0</v>
      </c>
    </row>
    <row r="70" spans="1:6" s="60" customFormat="1" ht="12.75">
      <c r="A70" s="46"/>
      <c r="B70" s="89">
        <v>66313</v>
      </c>
      <c r="C70" s="170" t="s">
        <v>369</v>
      </c>
      <c r="D70" s="59">
        <v>27000</v>
      </c>
      <c r="E70" s="59">
        <v>27000</v>
      </c>
      <c r="F70" s="59">
        <v>27000</v>
      </c>
    </row>
    <row r="71" spans="1:6" s="91" customFormat="1" ht="12.75">
      <c r="A71" s="88">
        <f t="shared" si="1"/>
        <v>5</v>
      </c>
      <c r="B71" s="89">
        <v>66314</v>
      </c>
      <c r="C71" s="100" t="s">
        <v>264</v>
      </c>
      <c r="D71" s="90"/>
      <c r="E71" s="90"/>
      <c r="F71" s="90"/>
    </row>
    <row r="72" spans="1:6" s="60" customFormat="1" ht="12.75">
      <c r="A72" s="46">
        <f t="shared" si="1"/>
        <v>4</v>
      </c>
      <c r="B72" s="55">
        <v>6632</v>
      </c>
      <c r="C72" s="99" t="s">
        <v>265</v>
      </c>
      <c r="D72" s="59">
        <f>D73</f>
        <v>0</v>
      </c>
      <c r="E72" s="59">
        <f>E73</f>
        <v>0</v>
      </c>
      <c r="F72" s="59">
        <f>F73</f>
        <v>0</v>
      </c>
    </row>
    <row r="73" spans="1:6" s="91" customFormat="1" ht="12.75">
      <c r="A73" s="88">
        <f t="shared" si="1"/>
        <v>5</v>
      </c>
      <c r="B73" s="89">
        <v>66322</v>
      </c>
      <c r="C73" s="100" t="s">
        <v>266</v>
      </c>
      <c r="D73" s="90"/>
      <c r="E73" s="90"/>
      <c r="F73" s="90"/>
    </row>
    <row r="74" spans="1:6" s="51" customFormat="1" ht="25.5">
      <c r="A74" s="50">
        <f t="shared" si="1"/>
        <v>2</v>
      </c>
      <c r="B74" s="54">
        <v>67</v>
      </c>
      <c r="C74" s="96" t="s">
        <v>267</v>
      </c>
      <c r="D74" s="48">
        <f>D75+D82</f>
        <v>820505.48</v>
      </c>
      <c r="E74" s="48">
        <f>E75+E82</f>
        <v>820505.48</v>
      </c>
      <c r="F74" s="48">
        <f>F75+F82</f>
        <v>820505.48</v>
      </c>
    </row>
    <row r="75" spans="1:6" s="51" customFormat="1" ht="24">
      <c r="A75" s="50">
        <f t="shared" si="1"/>
        <v>3</v>
      </c>
      <c r="B75" s="54">
        <v>671</v>
      </c>
      <c r="C75" s="98" t="s">
        <v>268</v>
      </c>
      <c r="D75" s="48">
        <f>D76+D78+D80</f>
        <v>820505.48</v>
      </c>
      <c r="E75" s="48">
        <f>E76+E78+E80</f>
        <v>820505.48</v>
      </c>
      <c r="F75" s="48">
        <f>F76+F78+F80</f>
        <v>820505.48</v>
      </c>
    </row>
    <row r="76" spans="1:6" s="60" customFormat="1" ht="12.75">
      <c r="A76" s="46">
        <f t="shared" si="1"/>
        <v>4</v>
      </c>
      <c r="B76" s="55">
        <v>6711</v>
      </c>
      <c r="C76" s="99" t="s">
        <v>269</v>
      </c>
      <c r="D76" s="52">
        <f>SUM(D77)</f>
        <v>820505.48</v>
      </c>
      <c r="E76" s="52">
        <f>SUM(E77)</f>
        <v>820505.48</v>
      </c>
      <c r="F76" s="52">
        <f>SUM(F77)</f>
        <v>820505.48</v>
      </c>
    </row>
    <row r="77" spans="1:6" s="91" customFormat="1" ht="12.75">
      <c r="A77" s="88">
        <f t="shared" si="1"/>
        <v>5</v>
      </c>
      <c r="B77" s="89">
        <v>67111</v>
      </c>
      <c r="C77" s="100" t="s">
        <v>269</v>
      </c>
      <c r="D77" s="90">
        <v>820505.48</v>
      </c>
      <c r="E77" s="90">
        <v>820505.48</v>
      </c>
      <c r="F77" s="90">
        <v>820505.48</v>
      </c>
    </row>
    <row r="78" spans="1:6" s="60" customFormat="1" ht="25.5">
      <c r="A78" s="46">
        <f t="shared" si="1"/>
        <v>4</v>
      </c>
      <c r="B78" s="55">
        <v>6712</v>
      </c>
      <c r="C78" s="99" t="s">
        <v>270</v>
      </c>
      <c r="D78" s="52">
        <f>SUM(D79)</f>
        <v>0</v>
      </c>
      <c r="E78" s="52">
        <f>SUM(E79)</f>
        <v>0</v>
      </c>
      <c r="F78" s="52">
        <f>SUM(F79)</f>
        <v>0</v>
      </c>
    </row>
    <row r="79" spans="1:6" s="91" customFormat="1" ht="24">
      <c r="A79" s="88">
        <f t="shared" si="1"/>
        <v>5</v>
      </c>
      <c r="B79" s="89">
        <v>67121</v>
      </c>
      <c r="C79" s="100" t="s">
        <v>270</v>
      </c>
      <c r="D79" s="90"/>
      <c r="E79" s="90"/>
      <c r="F79" s="90"/>
    </row>
    <row r="80" spans="1:6" s="60" customFormat="1" ht="25.5">
      <c r="A80" s="46">
        <f t="shared" ref="A80:A110" si="5">LEN(B80)</f>
        <v>4</v>
      </c>
      <c r="B80" s="55">
        <v>6714</v>
      </c>
      <c r="C80" s="99" t="s">
        <v>271</v>
      </c>
      <c r="D80" s="52">
        <f>SUM(D81)</f>
        <v>0</v>
      </c>
      <c r="E80" s="52">
        <f>SUM(E81)</f>
        <v>0</v>
      </c>
      <c r="F80" s="52">
        <f>SUM(F81)</f>
        <v>0</v>
      </c>
    </row>
    <row r="81" spans="1:6" s="91" customFormat="1" ht="24">
      <c r="A81" s="88">
        <f t="shared" si="5"/>
        <v>5</v>
      </c>
      <c r="B81" s="89">
        <v>67141</v>
      </c>
      <c r="C81" s="100" t="s">
        <v>271</v>
      </c>
      <c r="D81" s="90"/>
      <c r="E81" s="90"/>
      <c r="F81" s="90"/>
    </row>
    <row r="82" spans="1:6" s="51" customFormat="1" ht="12.75">
      <c r="A82" s="50">
        <f t="shared" si="5"/>
        <v>3</v>
      </c>
      <c r="B82" s="54">
        <v>673</v>
      </c>
      <c r="C82" s="98" t="s">
        <v>272</v>
      </c>
      <c r="D82" s="48">
        <f t="shared" ref="D82:F83" si="6">SUM(D83)</f>
        <v>0</v>
      </c>
      <c r="E82" s="48">
        <f t="shared" si="6"/>
        <v>0</v>
      </c>
      <c r="F82" s="48">
        <f t="shared" si="6"/>
        <v>0</v>
      </c>
    </row>
    <row r="83" spans="1:6" s="60" customFormat="1" ht="12.75">
      <c r="A83" s="46">
        <f t="shared" si="5"/>
        <v>4</v>
      </c>
      <c r="B83" s="55">
        <v>6731</v>
      </c>
      <c r="C83" s="99" t="s">
        <v>272</v>
      </c>
      <c r="D83" s="52">
        <f t="shared" si="6"/>
        <v>0</v>
      </c>
      <c r="E83" s="52">
        <f t="shared" si="6"/>
        <v>0</v>
      </c>
      <c r="F83" s="52">
        <f t="shared" si="6"/>
        <v>0</v>
      </c>
    </row>
    <row r="84" spans="1:6" s="91" customFormat="1" ht="12.75">
      <c r="A84" s="88">
        <f t="shared" si="5"/>
        <v>5</v>
      </c>
      <c r="B84" s="89">
        <v>67311</v>
      </c>
      <c r="C84" s="100" t="s">
        <v>272</v>
      </c>
      <c r="D84" s="90"/>
      <c r="E84" s="90"/>
      <c r="F84" s="90"/>
    </row>
    <row r="85" spans="1:6" s="51" customFormat="1" ht="12.75">
      <c r="A85" s="50">
        <f t="shared" si="5"/>
        <v>2</v>
      </c>
      <c r="B85" s="54">
        <v>68</v>
      </c>
      <c r="C85" s="96" t="s">
        <v>273</v>
      </c>
      <c r="D85" s="48">
        <f t="shared" ref="D85:F86" si="7">D86</f>
        <v>0</v>
      </c>
      <c r="E85" s="48">
        <f t="shared" si="7"/>
        <v>0</v>
      </c>
      <c r="F85" s="48">
        <f t="shared" si="7"/>
        <v>0</v>
      </c>
    </row>
    <row r="86" spans="1:6" s="51" customFormat="1" ht="12.75">
      <c r="A86" s="50">
        <f t="shared" si="5"/>
        <v>3</v>
      </c>
      <c r="B86" s="54">
        <v>683</v>
      </c>
      <c r="C86" s="98" t="s">
        <v>274</v>
      </c>
      <c r="D86" s="48">
        <f t="shared" si="7"/>
        <v>0</v>
      </c>
      <c r="E86" s="48">
        <f t="shared" si="7"/>
        <v>0</v>
      </c>
      <c r="F86" s="48">
        <f t="shared" si="7"/>
        <v>0</v>
      </c>
    </row>
    <row r="87" spans="1:6" s="60" customFormat="1" ht="12.75">
      <c r="A87" s="46">
        <f t="shared" si="5"/>
        <v>4</v>
      </c>
      <c r="B87" s="55">
        <v>6831</v>
      </c>
      <c r="C87" s="99" t="s">
        <v>274</v>
      </c>
      <c r="D87" s="52">
        <f>SUM(D88)</f>
        <v>0</v>
      </c>
      <c r="E87" s="52">
        <f>SUM(E88)</f>
        <v>0</v>
      </c>
      <c r="F87" s="52">
        <f>SUM(F88)</f>
        <v>0</v>
      </c>
    </row>
    <row r="88" spans="1:6" s="91" customFormat="1" ht="12.75">
      <c r="A88" s="88">
        <f t="shared" si="5"/>
        <v>5</v>
      </c>
      <c r="B88" s="89">
        <v>68311</v>
      </c>
      <c r="C88" s="100" t="s">
        <v>274</v>
      </c>
      <c r="D88" s="90"/>
      <c r="E88" s="90"/>
      <c r="F88" s="90"/>
    </row>
    <row r="89" spans="1:6" s="49" customFormat="1" ht="12.75">
      <c r="A89" s="47">
        <f t="shared" si="5"/>
        <v>1</v>
      </c>
      <c r="B89" s="54">
        <v>7</v>
      </c>
      <c r="C89" s="96" t="s">
        <v>275</v>
      </c>
      <c r="D89" s="48">
        <f>D90+D94</f>
        <v>0</v>
      </c>
      <c r="E89" s="48">
        <f>E90+E94</f>
        <v>0</v>
      </c>
      <c r="F89" s="48">
        <f>F90+F94</f>
        <v>0</v>
      </c>
    </row>
    <row r="90" spans="1:6" s="51" customFormat="1" ht="12.75">
      <c r="A90" s="50">
        <f t="shared" si="5"/>
        <v>2</v>
      </c>
      <c r="B90" s="54">
        <v>71</v>
      </c>
      <c r="C90" s="96" t="s">
        <v>276</v>
      </c>
      <c r="D90" s="48">
        <f t="shared" ref="D90:F92" si="8">D91</f>
        <v>0</v>
      </c>
      <c r="E90" s="48">
        <f t="shared" si="8"/>
        <v>0</v>
      </c>
      <c r="F90" s="48">
        <f t="shared" si="8"/>
        <v>0</v>
      </c>
    </row>
    <row r="91" spans="1:6" s="51" customFormat="1" ht="12.75">
      <c r="A91" s="50">
        <f t="shared" si="5"/>
        <v>3</v>
      </c>
      <c r="B91" s="54">
        <v>711</v>
      </c>
      <c r="C91" s="98" t="s">
        <v>277</v>
      </c>
      <c r="D91" s="87">
        <f t="shared" si="8"/>
        <v>0</v>
      </c>
      <c r="E91" s="87">
        <f t="shared" si="8"/>
        <v>0</v>
      </c>
      <c r="F91" s="87">
        <f t="shared" si="8"/>
        <v>0</v>
      </c>
    </row>
    <row r="92" spans="1:6" s="60" customFormat="1" ht="12.75">
      <c r="A92" s="46">
        <f t="shared" si="5"/>
        <v>4</v>
      </c>
      <c r="B92" s="55">
        <v>7111</v>
      </c>
      <c r="C92" s="99" t="s">
        <v>154</v>
      </c>
      <c r="D92" s="59">
        <f t="shared" si="8"/>
        <v>0</v>
      </c>
      <c r="E92" s="59">
        <f t="shared" si="8"/>
        <v>0</v>
      </c>
      <c r="F92" s="59">
        <f t="shared" si="8"/>
        <v>0</v>
      </c>
    </row>
    <row r="93" spans="1:6" s="91" customFormat="1" ht="12.75">
      <c r="A93" s="88">
        <f t="shared" si="5"/>
        <v>5</v>
      </c>
      <c r="B93" s="89">
        <v>71111</v>
      </c>
      <c r="C93" s="100" t="s">
        <v>278</v>
      </c>
      <c r="D93" s="94"/>
      <c r="E93" s="94"/>
      <c r="F93" s="94"/>
    </row>
    <row r="94" spans="1:6" s="51" customFormat="1" ht="12.75">
      <c r="A94" s="50">
        <f t="shared" si="5"/>
        <v>2</v>
      </c>
      <c r="B94" s="54">
        <v>72</v>
      </c>
      <c r="C94" s="96" t="s">
        <v>279</v>
      </c>
      <c r="D94" s="48">
        <f>D95+D101</f>
        <v>0</v>
      </c>
      <c r="E94" s="48">
        <f>E95+E101</f>
        <v>0</v>
      </c>
      <c r="F94" s="48">
        <f>F95+F101</f>
        <v>0</v>
      </c>
    </row>
    <row r="95" spans="1:6" s="51" customFormat="1" ht="12.75">
      <c r="A95" s="50">
        <f t="shared" si="5"/>
        <v>3</v>
      </c>
      <c r="B95" s="54">
        <v>721</v>
      </c>
      <c r="C95" s="98" t="s">
        <v>280</v>
      </c>
      <c r="D95" s="87">
        <f t="shared" ref="D95:F96" si="9">D97</f>
        <v>0</v>
      </c>
      <c r="E95" s="87">
        <f t="shared" si="9"/>
        <v>0</v>
      </c>
      <c r="F95" s="87">
        <f t="shared" si="9"/>
        <v>0</v>
      </c>
    </row>
    <row r="96" spans="1:6" s="60" customFormat="1" ht="12.75">
      <c r="A96" s="46">
        <f t="shared" si="5"/>
        <v>4</v>
      </c>
      <c r="B96" s="55">
        <v>7211</v>
      </c>
      <c r="C96" s="99" t="s">
        <v>281</v>
      </c>
      <c r="D96" s="59">
        <f t="shared" si="9"/>
        <v>0</v>
      </c>
      <c r="E96" s="59">
        <f t="shared" si="9"/>
        <v>0</v>
      </c>
      <c r="F96" s="59">
        <f t="shared" si="9"/>
        <v>0</v>
      </c>
    </row>
    <row r="97" spans="1:6" s="60" customFormat="1" ht="12.75">
      <c r="A97" s="46"/>
      <c r="B97" s="89">
        <v>72111</v>
      </c>
      <c r="C97" s="170" t="s">
        <v>370</v>
      </c>
      <c r="D97" s="59"/>
      <c r="E97" s="59"/>
      <c r="F97" s="59"/>
    </row>
    <row r="98" spans="1:6" s="91" customFormat="1" ht="12.75">
      <c r="A98" s="88">
        <f t="shared" si="5"/>
        <v>5</v>
      </c>
      <c r="B98" s="89">
        <v>72119</v>
      </c>
      <c r="C98" s="100" t="s">
        <v>282</v>
      </c>
      <c r="D98" s="90"/>
      <c r="E98" s="90"/>
      <c r="F98" s="90"/>
    </row>
    <row r="99" spans="1:6" s="60" customFormat="1" ht="12.75">
      <c r="A99" s="46">
        <f t="shared" si="5"/>
        <v>4</v>
      </c>
      <c r="B99" s="55">
        <v>7212</v>
      </c>
      <c r="C99" s="99" t="s">
        <v>166</v>
      </c>
      <c r="D99" s="59">
        <f>D100</f>
        <v>0</v>
      </c>
      <c r="E99" s="59">
        <f>E100</f>
        <v>0</v>
      </c>
      <c r="F99" s="59">
        <f>F100</f>
        <v>0</v>
      </c>
    </row>
    <row r="100" spans="1:6" s="91" customFormat="1" ht="12.75">
      <c r="A100" s="88">
        <f t="shared" si="5"/>
        <v>5</v>
      </c>
      <c r="B100" s="89">
        <v>72121</v>
      </c>
      <c r="C100" s="100" t="s">
        <v>283</v>
      </c>
      <c r="D100" s="90"/>
      <c r="E100" s="90"/>
      <c r="F100" s="90"/>
    </row>
    <row r="101" spans="1:6" s="51" customFormat="1" ht="12.75">
      <c r="A101" s="50">
        <f t="shared" si="5"/>
        <v>3</v>
      </c>
      <c r="B101" s="54">
        <v>723</v>
      </c>
      <c r="C101" s="98" t="s">
        <v>284</v>
      </c>
      <c r="D101" s="87">
        <f t="shared" ref="D101:F102" si="10">D102</f>
        <v>0</v>
      </c>
      <c r="E101" s="87">
        <f t="shared" si="10"/>
        <v>0</v>
      </c>
      <c r="F101" s="87">
        <f t="shared" si="10"/>
        <v>0</v>
      </c>
    </row>
    <row r="102" spans="1:6" s="60" customFormat="1" ht="12.75">
      <c r="A102" s="46">
        <f t="shared" si="5"/>
        <v>4</v>
      </c>
      <c r="B102" s="55">
        <v>7231</v>
      </c>
      <c r="C102" s="99" t="s">
        <v>184</v>
      </c>
      <c r="D102" s="59">
        <f t="shared" si="10"/>
        <v>0</v>
      </c>
      <c r="E102" s="59">
        <f t="shared" si="10"/>
        <v>0</v>
      </c>
      <c r="F102" s="59">
        <f t="shared" si="10"/>
        <v>0</v>
      </c>
    </row>
    <row r="103" spans="1:6" s="91" customFormat="1" ht="12.75">
      <c r="A103" s="88">
        <f t="shared" si="5"/>
        <v>5</v>
      </c>
      <c r="B103" s="89">
        <v>72311</v>
      </c>
      <c r="C103" s="100" t="s">
        <v>285</v>
      </c>
      <c r="D103" s="90"/>
      <c r="E103" s="90"/>
      <c r="F103" s="90"/>
    </row>
    <row r="104" spans="1:6" s="49" customFormat="1" ht="12.75">
      <c r="A104" s="47">
        <f t="shared" si="5"/>
        <v>1</v>
      </c>
      <c r="B104" s="54">
        <v>8</v>
      </c>
      <c r="C104" s="96" t="s">
        <v>286</v>
      </c>
      <c r="D104" s="48">
        <f>D105</f>
        <v>0</v>
      </c>
      <c r="E104" s="48">
        <f>E105</f>
        <v>0</v>
      </c>
      <c r="F104" s="48">
        <f>F105</f>
        <v>0</v>
      </c>
    </row>
    <row r="105" spans="1:6" s="51" customFormat="1" ht="12.75">
      <c r="A105" s="50">
        <f t="shared" si="5"/>
        <v>2</v>
      </c>
      <c r="B105" s="54">
        <v>84</v>
      </c>
      <c r="C105" s="96" t="s">
        <v>287</v>
      </c>
      <c r="D105" s="48">
        <f>D106+D108</f>
        <v>0</v>
      </c>
      <c r="E105" s="48">
        <f>E106+E108</f>
        <v>0</v>
      </c>
      <c r="F105" s="48">
        <f>F106+F108</f>
        <v>0</v>
      </c>
    </row>
    <row r="106" spans="1:6" s="51" customFormat="1" ht="24">
      <c r="A106" s="50">
        <f t="shared" si="5"/>
        <v>3</v>
      </c>
      <c r="B106" s="54">
        <v>844</v>
      </c>
      <c r="C106" s="98" t="s">
        <v>288</v>
      </c>
      <c r="D106" s="48">
        <f>D107</f>
        <v>0</v>
      </c>
      <c r="E106" s="48">
        <f>E107</f>
        <v>0</v>
      </c>
      <c r="F106" s="48">
        <f>F107</f>
        <v>0</v>
      </c>
    </row>
    <row r="107" spans="1:6" s="60" customFormat="1" ht="12.75">
      <c r="A107" s="46">
        <f t="shared" si="5"/>
        <v>4</v>
      </c>
      <c r="B107" s="55">
        <v>8443</v>
      </c>
      <c r="C107" s="99" t="s">
        <v>289</v>
      </c>
      <c r="D107" s="52"/>
      <c r="E107" s="52"/>
      <c r="F107" s="52"/>
    </row>
    <row r="108" spans="1:6" s="51" customFormat="1" ht="12.75">
      <c r="A108" s="50">
        <f t="shared" si="5"/>
        <v>3</v>
      </c>
      <c r="B108" s="54">
        <v>847</v>
      </c>
      <c r="C108" s="98" t="s">
        <v>290</v>
      </c>
      <c r="D108" s="87">
        <f t="shared" ref="D108:F109" si="11">D109</f>
        <v>0</v>
      </c>
      <c r="E108" s="87">
        <f t="shared" si="11"/>
        <v>0</v>
      </c>
      <c r="F108" s="87">
        <f t="shared" si="11"/>
        <v>0</v>
      </c>
    </row>
    <row r="109" spans="1:6" s="60" customFormat="1" ht="12.75">
      <c r="A109" s="46">
        <f t="shared" si="5"/>
        <v>4</v>
      </c>
      <c r="B109" s="55">
        <v>8471</v>
      </c>
      <c r="C109" s="99" t="s">
        <v>291</v>
      </c>
      <c r="D109" s="59">
        <f t="shared" si="11"/>
        <v>0</v>
      </c>
      <c r="E109" s="59">
        <f t="shared" si="11"/>
        <v>0</v>
      </c>
      <c r="F109" s="59">
        <f t="shared" si="11"/>
        <v>0</v>
      </c>
    </row>
    <row r="110" spans="1:6" s="91" customFormat="1" ht="12.75">
      <c r="A110" s="88">
        <f t="shared" si="5"/>
        <v>5</v>
      </c>
      <c r="B110" s="89">
        <v>84712</v>
      </c>
      <c r="C110" s="100" t="s">
        <v>292</v>
      </c>
      <c r="D110" s="90"/>
      <c r="E110" s="90"/>
      <c r="F110" s="90"/>
    </row>
  </sheetData>
  <autoFilter ref="A2:F110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showGridLines="0" topLeftCell="B1" zoomScale="120" zoomScaleNormal="120" workbookViewId="0">
      <selection activeCell="F70" sqref="F70"/>
    </sheetView>
  </sheetViews>
  <sheetFormatPr defaultColWidth="9.140625" defaultRowHeight="12"/>
  <cols>
    <col min="1" max="1" width="0" style="57" hidden="1" customWidth="1"/>
    <col min="2" max="2" width="13.7109375" style="57" customWidth="1"/>
    <col min="3" max="3" width="54.7109375" style="63" customWidth="1"/>
    <col min="4" max="6" width="14.7109375" style="68" customWidth="1"/>
    <col min="7" max="16384" width="9.140625" style="57"/>
  </cols>
  <sheetData>
    <row r="1" spans="1:6" ht="12.75" thickBot="1">
      <c r="C1" s="217"/>
      <c r="D1" s="218"/>
      <c r="E1" s="218"/>
      <c r="F1" s="218"/>
    </row>
    <row r="2" spans="1:6" ht="26.25" thickBot="1">
      <c r="A2" s="57" t="s">
        <v>42</v>
      </c>
      <c r="B2" s="58" t="s">
        <v>44</v>
      </c>
      <c r="C2" s="101" t="s">
        <v>19</v>
      </c>
      <c r="D2" s="58" t="s">
        <v>380</v>
      </c>
      <c r="E2" s="58" t="s">
        <v>336</v>
      </c>
      <c r="F2" s="58" t="s">
        <v>381</v>
      </c>
    </row>
    <row r="3" spans="1:6" ht="12.75">
      <c r="A3" s="57">
        <f>LEN(B3)</f>
        <v>1</v>
      </c>
      <c r="B3" s="64" t="s">
        <v>53</v>
      </c>
      <c r="C3" s="102" t="s">
        <v>54</v>
      </c>
      <c r="D3" s="65">
        <f>D4+D14+D47+D61</f>
        <v>7894141.4800000004</v>
      </c>
      <c r="E3" s="65">
        <f>E4+E14+E47+E61</f>
        <v>7900491.4800000004</v>
      </c>
      <c r="F3" s="65">
        <f>F4+F14+F47+F61</f>
        <v>7781841.4800000004</v>
      </c>
    </row>
    <row r="4" spans="1:6" ht="12.75">
      <c r="A4" s="57">
        <f t="shared" ref="A4:A54" si="0">LEN(B4)</f>
        <v>2</v>
      </c>
      <c r="B4" s="64" t="s">
        <v>55</v>
      </c>
      <c r="C4" s="102" t="s">
        <v>21</v>
      </c>
      <c r="D4" s="65">
        <f>SUM(D6+D9+D11)</f>
        <v>6434361.1400000006</v>
      </c>
      <c r="E4" s="65">
        <f>SUM(E5+E9+E11)</f>
        <v>6434361.1400000006</v>
      </c>
      <c r="F4" s="65">
        <f>SUM(F5+F9+F11)</f>
        <v>6434361.1400000006</v>
      </c>
    </row>
    <row r="5" spans="1:6">
      <c r="A5" s="57">
        <f t="shared" si="0"/>
        <v>3</v>
      </c>
      <c r="B5" s="85" t="s">
        <v>56</v>
      </c>
      <c r="C5" s="103" t="s">
        <v>22</v>
      </c>
      <c r="D5" s="66">
        <f>D6+D7+D8</f>
        <v>5311881.24</v>
      </c>
      <c r="E5" s="66">
        <f>E6+E7+E8</f>
        <v>5311881.24</v>
      </c>
      <c r="F5" s="66">
        <f>F6+F7+F8</f>
        <v>5311881.24</v>
      </c>
    </row>
    <row r="6" spans="1:6">
      <c r="A6" s="57">
        <f t="shared" si="0"/>
        <v>4</v>
      </c>
      <c r="B6" s="86" t="s">
        <v>57</v>
      </c>
      <c r="C6" s="104" t="s">
        <v>45</v>
      </c>
      <c r="D6" s="67">
        <f>'Plan rash. i izdat. po izvorima'!G11+'Plan rash. i izdat. po izvorima'!D140+'Plan rash. i izdat. po izvorima'!G411</f>
        <v>5311881.24</v>
      </c>
      <c r="E6" s="67">
        <v>5311881.24</v>
      </c>
      <c r="F6" s="67">
        <v>5311881.24</v>
      </c>
    </row>
    <row r="7" spans="1:6">
      <c r="A7" s="57">
        <f t="shared" si="0"/>
        <v>4</v>
      </c>
      <c r="B7" s="86" t="s">
        <v>58</v>
      </c>
      <c r="C7" s="104" t="s">
        <v>59</v>
      </c>
      <c r="D7" s="67"/>
      <c r="E7" s="67"/>
      <c r="F7" s="67"/>
    </row>
    <row r="8" spans="1:6">
      <c r="A8" s="57">
        <f t="shared" si="0"/>
        <v>4</v>
      </c>
      <c r="B8" s="86" t="s">
        <v>60</v>
      </c>
      <c r="C8" s="104" t="s">
        <v>61</v>
      </c>
      <c r="D8" s="67"/>
      <c r="E8" s="67"/>
      <c r="F8" s="67"/>
    </row>
    <row r="9" spans="1:6">
      <c r="A9" s="57">
        <f t="shared" si="0"/>
        <v>3</v>
      </c>
      <c r="B9" s="85">
        <v>312</v>
      </c>
      <c r="C9" s="103" t="s">
        <v>23</v>
      </c>
      <c r="D9" s="66">
        <f>D10</f>
        <v>235400</v>
      </c>
      <c r="E9" s="66">
        <f>E10</f>
        <v>235400</v>
      </c>
      <c r="F9" s="66">
        <f>F10</f>
        <v>235400</v>
      </c>
    </row>
    <row r="10" spans="1:6">
      <c r="A10" s="57">
        <f t="shared" si="0"/>
        <v>4</v>
      </c>
      <c r="B10" s="86" t="s">
        <v>62</v>
      </c>
      <c r="C10" s="104" t="s">
        <v>23</v>
      </c>
      <c r="D10" s="67">
        <v>235400</v>
      </c>
      <c r="E10" s="67">
        <v>235400</v>
      </c>
      <c r="F10" s="67">
        <v>235400</v>
      </c>
    </row>
    <row r="11" spans="1:6">
      <c r="A11" s="57">
        <f t="shared" si="0"/>
        <v>3</v>
      </c>
      <c r="B11" s="85">
        <v>313</v>
      </c>
      <c r="C11" s="103" t="s">
        <v>24</v>
      </c>
      <c r="D11" s="66">
        <f>D12+D13</f>
        <v>887079.9</v>
      </c>
      <c r="E11" s="66">
        <f>E12+E13</f>
        <v>887079.9</v>
      </c>
      <c r="F11" s="66">
        <f>F12+F13</f>
        <v>887079.9</v>
      </c>
    </row>
    <row r="12" spans="1:6">
      <c r="A12" s="57">
        <f t="shared" si="0"/>
        <v>4</v>
      </c>
      <c r="B12" s="86" t="s">
        <v>63</v>
      </c>
      <c r="C12" s="104" t="s">
        <v>46</v>
      </c>
      <c r="D12" s="67">
        <v>887079.9</v>
      </c>
      <c r="E12" s="67">
        <v>887079.9</v>
      </c>
      <c r="F12" s="67">
        <v>887079.9</v>
      </c>
    </row>
    <row r="13" spans="1:6">
      <c r="A13" s="57">
        <f t="shared" si="0"/>
        <v>4</v>
      </c>
      <c r="B13" s="86" t="s">
        <v>64</v>
      </c>
      <c r="C13" s="104" t="s">
        <v>47</v>
      </c>
      <c r="D13" s="67"/>
      <c r="E13" s="67"/>
      <c r="F13" s="67"/>
    </row>
    <row r="14" spans="1:6" ht="12.75">
      <c r="A14" s="57">
        <f t="shared" si="0"/>
        <v>2</v>
      </c>
      <c r="B14" s="64" t="s">
        <v>65</v>
      </c>
      <c r="C14" s="102" t="s">
        <v>25</v>
      </c>
      <c r="D14" s="65">
        <f>D15+D20+D27+D37+D39</f>
        <v>1448180.3399999999</v>
      </c>
      <c r="E14" s="65">
        <f>E15+E20+E27+E37+E39</f>
        <v>1454530.3399999999</v>
      </c>
      <c r="F14" s="65">
        <f>F15+F20+F27+F37+F39</f>
        <v>1335880.3399999999</v>
      </c>
    </row>
    <row r="15" spans="1:6">
      <c r="A15" s="57">
        <f t="shared" si="0"/>
        <v>3</v>
      </c>
      <c r="B15" s="85" t="s">
        <v>66</v>
      </c>
      <c r="C15" s="103" t="s">
        <v>26</v>
      </c>
      <c r="D15" s="66">
        <f>SUM(D16:D19)</f>
        <v>780510.34</v>
      </c>
      <c r="E15" s="66">
        <f>SUM(E16:E19)</f>
        <v>820510.34</v>
      </c>
      <c r="F15" s="66">
        <f>SUM(F16:F19)</f>
        <v>725510.34</v>
      </c>
    </row>
    <row r="16" spans="1:6">
      <c r="A16" s="57">
        <f t="shared" si="0"/>
        <v>4</v>
      </c>
      <c r="B16" s="86" t="s">
        <v>67</v>
      </c>
      <c r="C16" s="104" t="s">
        <v>68</v>
      </c>
      <c r="D16" s="67">
        <v>368020</v>
      </c>
      <c r="E16" s="67">
        <v>408020</v>
      </c>
      <c r="F16" s="67">
        <v>313020</v>
      </c>
    </row>
    <row r="17" spans="1:6">
      <c r="A17" s="57">
        <f t="shared" si="0"/>
        <v>4</v>
      </c>
      <c r="B17" s="86" t="s">
        <v>69</v>
      </c>
      <c r="C17" s="104" t="s">
        <v>70</v>
      </c>
      <c r="D17" s="67">
        <v>226490.34</v>
      </c>
      <c r="E17" s="67">
        <v>226490.34</v>
      </c>
      <c r="F17" s="67">
        <v>226490.34</v>
      </c>
    </row>
    <row r="18" spans="1:6">
      <c r="A18" s="57">
        <f t="shared" si="0"/>
        <v>4</v>
      </c>
      <c r="B18" s="86" t="s">
        <v>71</v>
      </c>
      <c r="C18" s="104" t="s">
        <v>72</v>
      </c>
      <c r="D18" s="67">
        <v>186000</v>
      </c>
      <c r="E18" s="67">
        <v>186000</v>
      </c>
      <c r="F18" s="67">
        <v>186000</v>
      </c>
    </row>
    <row r="19" spans="1:6">
      <c r="A19" s="57">
        <f t="shared" si="0"/>
        <v>4</v>
      </c>
      <c r="B19" s="86" t="s">
        <v>73</v>
      </c>
      <c r="C19" s="104" t="s">
        <v>74</v>
      </c>
      <c r="D19" s="67"/>
      <c r="E19" s="67"/>
      <c r="F19" s="67"/>
    </row>
    <row r="20" spans="1:6">
      <c r="A20" s="57">
        <f t="shared" si="0"/>
        <v>3</v>
      </c>
      <c r="B20" s="85" t="s">
        <v>75</v>
      </c>
      <c r="C20" s="103" t="s">
        <v>27</v>
      </c>
      <c r="D20" s="66">
        <f>SUM(D21:D26)</f>
        <v>341050</v>
      </c>
      <c r="E20" s="66">
        <f>SUM(E21:E26)</f>
        <v>335050</v>
      </c>
      <c r="F20" s="66">
        <f>SUM(F21:F26)</f>
        <v>335050</v>
      </c>
    </row>
    <row r="21" spans="1:6">
      <c r="A21" s="57">
        <f t="shared" si="0"/>
        <v>4</v>
      </c>
      <c r="B21" s="86" t="s">
        <v>76</v>
      </c>
      <c r="C21" s="104" t="s">
        <v>48</v>
      </c>
      <c r="D21" s="67">
        <v>111500</v>
      </c>
      <c r="E21" s="67">
        <v>108500</v>
      </c>
      <c r="F21" s="67">
        <v>108500</v>
      </c>
    </row>
    <row r="22" spans="1:6">
      <c r="A22" s="57">
        <f t="shared" si="0"/>
        <v>4</v>
      </c>
      <c r="B22" s="86" t="s">
        <v>77</v>
      </c>
      <c r="C22" s="104" t="s">
        <v>49</v>
      </c>
      <c r="D22" s="67">
        <v>15000</v>
      </c>
      <c r="E22" s="67">
        <v>15000</v>
      </c>
      <c r="F22" s="67">
        <v>15000</v>
      </c>
    </row>
    <row r="23" spans="1:6">
      <c r="A23" s="57">
        <f t="shared" si="0"/>
        <v>4</v>
      </c>
      <c r="B23" s="86" t="s">
        <v>78</v>
      </c>
      <c r="C23" s="104" t="s">
        <v>79</v>
      </c>
      <c r="D23" s="67">
        <v>187000</v>
      </c>
      <c r="E23" s="67">
        <v>187000</v>
      </c>
      <c r="F23" s="67">
        <v>187000</v>
      </c>
    </row>
    <row r="24" spans="1:6">
      <c r="A24" s="57">
        <f t="shared" si="0"/>
        <v>4</v>
      </c>
      <c r="B24" s="86" t="s">
        <v>80</v>
      </c>
      <c r="C24" s="104" t="s">
        <v>81</v>
      </c>
      <c r="D24" s="67">
        <v>15250</v>
      </c>
      <c r="E24" s="67">
        <v>15250</v>
      </c>
      <c r="F24" s="67">
        <v>15250</v>
      </c>
    </row>
    <row r="25" spans="1:6">
      <c r="A25" s="57">
        <f t="shared" si="0"/>
        <v>4</v>
      </c>
      <c r="B25" s="86" t="s">
        <v>82</v>
      </c>
      <c r="C25" s="104" t="s">
        <v>83</v>
      </c>
      <c r="D25" s="67">
        <v>9300</v>
      </c>
      <c r="E25" s="67">
        <v>6300</v>
      </c>
      <c r="F25" s="67">
        <v>6300</v>
      </c>
    </row>
    <row r="26" spans="1:6">
      <c r="A26" s="57">
        <f t="shared" si="0"/>
        <v>4</v>
      </c>
      <c r="B26" s="86" t="s">
        <v>84</v>
      </c>
      <c r="C26" s="104" t="s">
        <v>85</v>
      </c>
      <c r="D26" s="67">
        <v>3000</v>
      </c>
      <c r="E26" s="67">
        <v>3000</v>
      </c>
      <c r="F26" s="67">
        <v>3000</v>
      </c>
    </row>
    <row r="27" spans="1:6">
      <c r="A27" s="57">
        <f t="shared" si="0"/>
        <v>3</v>
      </c>
      <c r="B27" s="85" t="s">
        <v>86</v>
      </c>
      <c r="C27" s="103" t="s">
        <v>28</v>
      </c>
      <c r="D27" s="66">
        <f>SUM(D28:D36)</f>
        <v>291525.59999999998</v>
      </c>
      <c r="E27" s="66">
        <f>SUM(E28:E36)</f>
        <v>263875.59999999998</v>
      </c>
      <c r="F27" s="66">
        <f>SUM(F28:F36)</f>
        <v>240225.6</v>
      </c>
    </row>
    <row r="28" spans="1:6">
      <c r="A28" s="57">
        <f t="shared" si="0"/>
        <v>4</v>
      </c>
      <c r="B28" s="86" t="s">
        <v>87</v>
      </c>
      <c r="C28" s="104" t="s">
        <v>88</v>
      </c>
      <c r="D28" s="67">
        <v>29000</v>
      </c>
      <c r="E28" s="67">
        <v>29000</v>
      </c>
      <c r="F28" s="67">
        <v>29000</v>
      </c>
    </row>
    <row r="29" spans="1:6">
      <c r="A29" s="57">
        <f t="shared" si="0"/>
        <v>4</v>
      </c>
      <c r="B29" s="86" t="s">
        <v>89</v>
      </c>
      <c r="C29" s="104" t="s">
        <v>52</v>
      </c>
      <c r="D29" s="67">
        <v>30275.599999999999</v>
      </c>
      <c r="E29" s="67">
        <v>26275.599999999999</v>
      </c>
      <c r="F29" s="67">
        <v>26275.599999999999</v>
      </c>
    </row>
    <row r="30" spans="1:6">
      <c r="A30" s="57">
        <f t="shared" si="0"/>
        <v>4</v>
      </c>
      <c r="B30" s="86" t="s">
        <v>90</v>
      </c>
      <c r="C30" s="104" t="s">
        <v>91</v>
      </c>
      <c r="D30" s="67">
        <v>1750</v>
      </c>
      <c r="E30" s="67">
        <v>1750</v>
      </c>
      <c r="F30" s="67">
        <v>1750</v>
      </c>
    </row>
    <row r="31" spans="1:6">
      <c r="A31" s="57">
        <f t="shared" si="0"/>
        <v>4</v>
      </c>
      <c r="B31" s="86" t="s">
        <v>92</v>
      </c>
      <c r="C31" s="104" t="s">
        <v>93</v>
      </c>
      <c r="D31" s="67">
        <v>81400</v>
      </c>
      <c r="E31" s="67">
        <v>81400</v>
      </c>
      <c r="F31" s="67">
        <v>81400</v>
      </c>
    </row>
    <row r="32" spans="1:6">
      <c r="A32" s="57">
        <f t="shared" si="0"/>
        <v>4</v>
      </c>
      <c r="B32" s="86" t="s">
        <v>94</v>
      </c>
      <c r="C32" s="104" t="s">
        <v>95</v>
      </c>
      <c r="D32" s="67">
        <v>16000</v>
      </c>
      <c r="E32" s="67">
        <v>16000</v>
      </c>
      <c r="F32" s="67">
        <v>16000</v>
      </c>
    </row>
    <row r="33" spans="1:6">
      <c r="A33" s="57">
        <f t="shared" si="0"/>
        <v>4</v>
      </c>
      <c r="B33" s="86" t="s">
        <v>96</v>
      </c>
      <c r="C33" s="104" t="s">
        <v>97</v>
      </c>
      <c r="D33" s="67">
        <v>10000</v>
      </c>
      <c r="E33" s="67">
        <v>10000</v>
      </c>
      <c r="F33" s="67">
        <v>10000</v>
      </c>
    </row>
    <row r="34" spans="1:6">
      <c r="A34" s="57">
        <f t="shared" si="0"/>
        <v>4</v>
      </c>
      <c r="B34" s="86" t="s">
        <v>98</v>
      </c>
      <c r="C34" s="104" t="s">
        <v>99</v>
      </c>
      <c r="D34" s="67">
        <v>54300</v>
      </c>
      <c r="E34" s="67">
        <v>30650</v>
      </c>
      <c r="F34" s="67">
        <v>7000</v>
      </c>
    </row>
    <row r="35" spans="1:6">
      <c r="A35" s="57">
        <f t="shared" si="0"/>
        <v>4</v>
      </c>
      <c r="B35" s="86" t="s">
        <v>100</v>
      </c>
      <c r="C35" s="104" t="s">
        <v>101</v>
      </c>
      <c r="D35" s="67">
        <v>29000</v>
      </c>
      <c r="E35" s="67">
        <v>29000</v>
      </c>
      <c r="F35" s="67">
        <v>29000</v>
      </c>
    </row>
    <row r="36" spans="1:6">
      <c r="A36" s="57">
        <f t="shared" si="0"/>
        <v>4</v>
      </c>
      <c r="B36" s="86" t="s">
        <v>102</v>
      </c>
      <c r="C36" s="104" t="s">
        <v>103</v>
      </c>
      <c r="D36" s="67">
        <v>39800</v>
      </c>
      <c r="E36" s="67">
        <v>39800</v>
      </c>
      <c r="F36" s="67">
        <v>39800</v>
      </c>
    </row>
    <row r="37" spans="1:6">
      <c r="A37" s="57">
        <f t="shared" si="0"/>
        <v>3</v>
      </c>
      <c r="B37" s="85" t="s">
        <v>104</v>
      </c>
      <c r="C37" s="103" t="s">
        <v>105</v>
      </c>
      <c r="D37" s="66">
        <f>D38</f>
        <v>18570</v>
      </c>
      <c r="E37" s="66">
        <f>E38</f>
        <v>18570</v>
      </c>
      <c r="F37" s="66">
        <f>F38</f>
        <v>18570</v>
      </c>
    </row>
    <row r="38" spans="1:6">
      <c r="A38" s="57">
        <f t="shared" si="0"/>
        <v>4</v>
      </c>
      <c r="B38" s="86" t="s">
        <v>106</v>
      </c>
      <c r="C38" s="104" t="s">
        <v>105</v>
      </c>
      <c r="D38" s="67">
        <v>18570</v>
      </c>
      <c r="E38" s="67">
        <v>18570</v>
      </c>
      <c r="F38" s="67">
        <v>18570</v>
      </c>
    </row>
    <row r="39" spans="1:6">
      <c r="A39" s="57">
        <f t="shared" si="0"/>
        <v>3</v>
      </c>
      <c r="B39" s="85" t="s">
        <v>107</v>
      </c>
      <c r="C39" s="103" t="s">
        <v>29</v>
      </c>
      <c r="D39" s="66">
        <f>SUM(D40:D46)</f>
        <v>16524.400000000001</v>
      </c>
      <c r="E39" s="66">
        <f>SUM(E40:E46)</f>
        <v>16524.400000000001</v>
      </c>
      <c r="F39" s="66">
        <f>SUM(F40:F46)</f>
        <v>16524.400000000001</v>
      </c>
    </row>
    <row r="40" spans="1:6">
      <c r="A40" s="57">
        <f t="shared" si="0"/>
        <v>4</v>
      </c>
      <c r="B40" s="86" t="s">
        <v>108</v>
      </c>
      <c r="C40" s="104" t="s">
        <v>109</v>
      </c>
      <c r="D40" s="67"/>
      <c r="E40" s="67"/>
      <c r="F40" s="67"/>
    </row>
    <row r="41" spans="1:6">
      <c r="A41" s="57">
        <f t="shared" si="0"/>
        <v>4</v>
      </c>
      <c r="B41" s="86" t="s">
        <v>110</v>
      </c>
      <c r="C41" s="104" t="s">
        <v>111</v>
      </c>
      <c r="D41" s="67">
        <v>3824.4</v>
      </c>
      <c r="E41" s="67">
        <v>3824.4</v>
      </c>
      <c r="F41" s="67">
        <v>3824.4</v>
      </c>
    </row>
    <row r="42" spans="1:6">
      <c r="A42" s="57">
        <f t="shared" si="0"/>
        <v>4</v>
      </c>
      <c r="B42" s="86" t="s">
        <v>112</v>
      </c>
      <c r="C42" s="104" t="s">
        <v>113</v>
      </c>
      <c r="D42" s="67">
        <v>4000</v>
      </c>
      <c r="E42" s="67">
        <v>4000</v>
      </c>
      <c r="F42" s="67">
        <v>4000</v>
      </c>
    </row>
    <row r="43" spans="1:6">
      <c r="A43" s="57">
        <f t="shared" si="0"/>
        <v>4</v>
      </c>
      <c r="B43" s="86" t="s">
        <v>114</v>
      </c>
      <c r="C43" s="104" t="s">
        <v>115</v>
      </c>
      <c r="D43" s="67">
        <v>1650</v>
      </c>
      <c r="E43" s="67">
        <v>1650</v>
      </c>
      <c r="F43" s="67">
        <v>1650</v>
      </c>
    </row>
    <row r="44" spans="1:6">
      <c r="A44" s="57">
        <f t="shared" si="0"/>
        <v>4</v>
      </c>
      <c r="B44" s="86" t="s">
        <v>116</v>
      </c>
      <c r="C44" s="104" t="s">
        <v>117</v>
      </c>
      <c r="D44" s="67">
        <v>450</v>
      </c>
      <c r="E44" s="67">
        <v>450</v>
      </c>
      <c r="F44" s="67">
        <v>450</v>
      </c>
    </row>
    <row r="45" spans="1:6">
      <c r="A45" s="57">
        <f t="shared" si="0"/>
        <v>4</v>
      </c>
      <c r="B45" s="86" t="s">
        <v>118</v>
      </c>
      <c r="C45" s="104" t="s">
        <v>119</v>
      </c>
      <c r="D45" s="67"/>
      <c r="E45" s="67"/>
      <c r="F45" s="67"/>
    </row>
    <row r="46" spans="1:6">
      <c r="A46" s="57">
        <f t="shared" si="0"/>
        <v>4</v>
      </c>
      <c r="B46" s="86" t="s">
        <v>120</v>
      </c>
      <c r="C46" s="104" t="s">
        <v>29</v>
      </c>
      <c r="D46" s="67">
        <v>6600</v>
      </c>
      <c r="E46" s="67">
        <v>6600</v>
      </c>
      <c r="F46" s="67">
        <v>6600</v>
      </c>
    </row>
    <row r="47" spans="1:6" ht="12.75">
      <c r="A47" s="57">
        <f t="shared" si="0"/>
        <v>2</v>
      </c>
      <c r="B47" s="64" t="s">
        <v>121</v>
      </c>
      <c r="C47" s="102" t="s">
        <v>122</v>
      </c>
      <c r="D47" s="65">
        <f>D48+D50</f>
        <v>5600</v>
      </c>
      <c r="E47" s="65">
        <f>E48+E50</f>
        <v>5600</v>
      </c>
      <c r="F47" s="65">
        <f>F48+F50</f>
        <v>5600</v>
      </c>
    </row>
    <row r="48" spans="1:6">
      <c r="A48" s="57">
        <f t="shared" si="0"/>
        <v>3</v>
      </c>
      <c r="B48" s="85" t="s">
        <v>123</v>
      </c>
      <c r="C48" s="103" t="s">
        <v>124</v>
      </c>
      <c r="D48" s="66">
        <f>SUM(D49)</f>
        <v>0</v>
      </c>
      <c r="E48" s="66">
        <f>SUM(E49)</f>
        <v>0</v>
      </c>
      <c r="F48" s="66">
        <f>SUM(F49)</f>
        <v>0</v>
      </c>
    </row>
    <row r="49" spans="1:6" ht="22.5">
      <c r="A49" s="57">
        <f t="shared" si="0"/>
        <v>4</v>
      </c>
      <c r="B49" s="86" t="s">
        <v>125</v>
      </c>
      <c r="C49" s="104" t="s">
        <v>126</v>
      </c>
      <c r="D49" s="67"/>
      <c r="E49" s="67"/>
      <c r="F49" s="67"/>
    </row>
    <row r="50" spans="1:6">
      <c r="A50" s="57">
        <f t="shared" si="0"/>
        <v>3</v>
      </c>
      <c r="B50" s="85" t="s">
        <v>127</v>
      </c>
      <c r="C50" s="103" t="s">
        <v>30</v>
      </c>
      <c r="D50" s="66">
        <f>SUM(D51:D54)</f>
        <v>5600</v>
      </c>
      <c r="E50" s="66">
        <f>SUM(E51:E54)</f>
        <v>5600</v>
      </c>
      <c r="F50" s="66">
        <f>SUM(F51:F54)</f>
        <v>5600</v>
      </c>
    </row>
    <row r="51" spans="1:6">
      <c r="A51" s="57">
        <f t="shared" si="0"/>
        <v>4</v>
      </c>
      <c r="B51" s="86" t="s">
        <v>128</v>
      </c>
      <c r="C51" s="104" t="s">
        <v>129</v>
      </c>
      <c r="D51" s="67">
        <v>5600</v>
      </c>
      <c r="E51" s="67">
        <v>5600</v>
      </c>
      <c r="F51" s="67">
        <v>5600</v>
      </c>
    </row>
    <row r="52" spans="1:6">
      <c r="A52" s="57">
        <f t="shared" si="0"/>
        <v>4</v>
      </c>
      <c r="B52" s="86" t="s">
        <v>130</v>
      </c>
      <c r="C52" s="104" t="s">
        <v>131</v>
      </c>
      <c r="D52" s="67"/>
      <c r="E52" s="67"/>
      <c r="F52" s="67"/>
    </row>
    <row r="53" spans="1:6">
      <c r="A53" s="57">
        <f t="shared" si="0"/>
        <v>4</v>
      </c>
      <c r="B53" s="86" t="s">
        <v>132</v>
      </c>
      <c r="C53" s="104" t="s">
        <v>133</v>
      </c>
      <c r="D53" s="67"/>
      <c r="E53" s="67"/>
      <c r="F53" s="67"/>
    </row>
    <row r="54" spans="1:6" ht="24" customHeight="1">
      <c r="A54" s="57">
        <f t="shared" si="0"/>
        <v>4</v>
      </c>
      <c r="B54" s="86" t="s">
        <v>134</v>
      </c>
      <c r="C54" s="104" t="s">
        <v>135</v>
      </c>
      <c r="D54" s="67"/>
      <c r="E54" s="67"/>
      <c r="F54" s="67"/>
    </row>
    <row r="55" spans="1:6" s="111" customFormat="1" ht="12.75">
      <c r="B55" s="64">
        <v>36</v>
      </c>
      <c r="C55" s="102" t="s">
        <v>326</v>
      </c>
      <c r="D55" s="65">
        <f>D56</f>
        <v>0</v>
      </c>
      <c r="E55" s="65">
        <f>E56</f>
        <v>0</v>
      </c>
      <c r="F55" s="65">
        <f>F56</f>
        <v>0</v>
      </c>
    </row>
    <row r="56" spans="1:6" s="111" customFormat="1">
      <c r="B56" s="85" t="s">
        <v>320</v>
      </c>
      <c r="C56" s="103" t="s">
        <v>311</v>
      </c>
      <c r="D56" s="66">
        <f>D57+D58+D59+D60</f>
        <v>0</v>
      </c>
      <c r="E56" s="66">
        <f>E57+E58+E59+E60</f>
        <v>0</v>
      </c>
      <c r="F56" s="66">
        <f>F57+F58+F59+F60</f>
        <v>0</v>
      </c>
    </row>
    <row r="57" spans="1:6" s="111" customFormat="1">
      <c r="B57" s="86" t="s">
        <v>321</v>
      </c>
      <c r="C57" s="104" t="s">
        <v>312</v>
      </c>
      <c r="D57" s="67">
        <v>0</v>
      </c>
      <c r="E57" s="67">
        <v>0</v>
      </c>
      <c r="F57" s="67">
        <v>0</v>
      </c>
    </row>
    <row r="58" spans="1:6" s="111" customFormat="1">
      <c r="B58" s="86" t="s">
        <v>322</v>
      </c>
      <c r="C58" s="104" t="s">
        <v>313</v>
      </c>
      <c r="D58" s="67">
        <v>0</v>
      </c>
      <c r="E58" s="67">
        <v>0</v>
      </c>
      <c r="F58" s="67">
        <v>0</v>
      </c>
    </row>
    <row r="59" spans="1:6" s="111" customFormat="1" ht="22.5">
      <c r="B59" s="86" t="s">
        <v>323</v>
      </c>
      <c r="C59" s="104" t="s">
        <v>314</v>
      </c>
      <c r="D59" s="67">
        <v>0</v>
      </c>
      <c r="E59" s="67">
        <v>0</v>
      </c>
      <c r="F59" s="67">
        <v>0</v>
      </c>
    </row>
    <row r="60" spans="1:6" s="111" customFormat="1" ht="24" customHeight="1">
      <c r="B60" s="86" t="s">
        <v>324</v>
      </c>
      <c r="C60" s="104" t="s">
        <v>315</v>
      </c>
      <c r="D60" s="67">
        <v>0</v>
      </c>
      <c r="E60" s="67">
        <v>0</v>
      </c>
      <c r="F60" s="67">
        <v>0</v>
      </c>
    </row>
    <row r="61" spans="1:6" ht="25.5">
      <c r="A61" s="57">
        <f t="shared" ref="A61:A81" si="1">LEN(B70)</f>
        <v>1</v>
      </c>
      <c r="B61" s="64" t="s">
        <v>136</v>
      </c>
      <c r="C61" s="102" t="s">
        <v>137</v>
      </c>
      <c r="D61" s="65">
        <f>D62</f>
        <v>6000</v>
      </c>
      <c r="E61" s="65">
        <f>E62</f>
        <v>6000</v>
      </c>
      <c r="F61" s="65">
        <f>F62</f>
        <v>6000</v>
      </c>
    </row>
    <row r="62" spans="1:6" ht="12.75">
      <c r="A62" s="57">
        <f t="shared" si="1"/>
        <v>2</v>
      </c>
      <c r="B62" s="85" t="s">
        <v>138</v>
      </c>
      <c r="C62" s="103" t="s">
        <v>139</v>
      </c>
      <c r="D62" s="65">
        <f>D64</f>
        <v>6000</v>
      </c>
      <c r="E62" s="65">
        <f>E64</f>
        <v>6000</v>
      </c>
      <c r="F62" s="65">
        <f>F64</f>
        <v>6000</v>
      </c>
    </row>
    <row r="63" spans="1:6">
      <c r="A63" s="57">
        <f t="shared" si="1"/>
        <v>3</v>
      </c>
      <c r="B63" s="86" t="s">
        <v>140</v>
      </c>
      <c r="C63" s="104" t="s">
        <v>141</v>
      </c>
      <c r="D63" s="66"/>
      <c r="E63" s="66"/>
      <c r="F63" s="66"/>
    </row>
    <row r="64" spans="1:6">
      <c r="A64" s="57">
        <f t="shared" si="1"/>
        <v>4</v>
      </c>
      <c r="B64" s="86" t="s">
        <v>142</v>
      </c>
      <c r="C64" s="104" t="s">
        <v>143</v>
      </c>
      <c r="D64" s="67">
        <v>6000</v>
      </c>
      <c r="E64" s="67">
        <v>6000</v>
      </c>
      <c r="F64" s="67">
        <v>6000</v>
      </c>
    </row>
    <row r="65" spans="1:6">
      <c r="A65" s="57">
        <f t="shared" si="1"/>
        <v>3</v>
      </c>
      <c r="B65" s="86">
        <v>3723</v>
      </c>
      <c r="C65" s="104" t="s">
        <v>319</v>
      </c>
      <c r="D65" s="66">
        <f>D66+D67</f>
        <v>0</v>
      </c>
      <c r="E65" s="66">
        <f>E66+E67</f>
        <v>0</v>
      </c>
      <c r="F65" s="66">
        <f>F66+F67</f>
        <v>0</v>
      </c>
    </row>
    <row r="66" spans="1:6" ht="12.75">
      <c r="A66" s="57">
        <f t="shared" si="1"/>
        <v>4</v>
      </c>
      <c r="B66" s="64" t="s">
        <v>144</v>
      </c>
      <c r="C66" s="102" t="s">
        <v>145</v>
      </c>
      <c r="D66" s="65">
        <f>D67</f>
        <v>0</v>
      </c>
      <c r="E66" s="65">
        <f>E67</f>
        <v>0</v>
      </c>
      <c r="F66" s="65">
        <f>F67</f>
        <v>0</v>
      </c>
    </row>
    <row r="67" spans="1:6">
      <c r="A67" s="57">
        <f t="shared" si="1"/>
        <v>4</v>
      </c>
      <c r="B67" s="85">
        <v>383</v>
      </c>
      <c r="C67" s="103" t="s">
        <v>146</v>
      </c>
      <c r="D67" s="67">
        <f>D68+D69</f>
        <v>0</v>
      </c>
      <c r="E67" s="67">
        <f>E68+E69</f>
        <v>0</v>
      </c>
      <c r="F67" s="67">
        <f>F68+F69</f>
        <v>0</v>
      </c>
    </row>
    <row r="68" spans="1:6">
      <c r="A68" s="57">
        <f t="shared" si="1"/>
        <v>2</v>
      </c>
      <c r="B68" s="86">
        <v>3831</v>
      </c>
      <c r="C68" s="104" t="s">
        <v>147</v>
      </c>
      <c r="D68" s="66">
        <v>0</v>
      </c>
      <c r="E68" s="66">
        <v>0</v>
      </c>
      <c r="F68" s="66">
        <v>0</v>
      </c>
    </row>
    <row r="69" spans="1:6">
      <c r="A69" s="57">
        <f t="shared" si="1"/>
        <v>3</v>
      </c>
      <c r="B69" s="86">
        <v>3834</v>
      </c>
      <c r="C69" s="104" t="s">
        <v>148</v>
      </c>
      <c r="D69" s="66">
        <v>0</v>
      </c>
      <c r="E69" s="66">
        <v>0</v>
      </c>
      <c r="F69" s="66">
        <v>0</v>
      </c>
    </row>
    <row r="70" spans="1:6" ht="12.75">
      <c r="A70" s="57">
        <f t="shared" si="1"/>
        <v>4</v>
      </c>
      <c r="B70" s="64" t="s">
        <v>149</v>
      </c>
      <c r="C70" s="102" t="s">
        <v>32</v>
      </c>
      <c r="D70" s="65">
        <f>D71+D77+D100</f>
        <v>434390</v>
      </c>
      <c r="E70" s="65">
        <f>E77</f>
        <v>255290</v>
      </c>
      <c r="F70" s="65">
        <f>F77</f>
        <v>41890</v>
      </c>
    </row>
    <row r="71" spans="1:6" ht="12.75">
      <c r="A71" s="57">
        <f t="shared" si="1"/>
        <v>3</v>
      </c>
      <c r="B71" s="64" t="s">
        <v>150</v>
      </c>
      <c r="C71" s="102" t="s">
        <v>151</v>
      </c>
      <c r="D71" s="66"/>
      <c r="E71" s="66"/>
      <c r="F71" s="66"/>
    </row>
    <row r="72" spans="1:6">
      <c r="A72" s="57">
        <f t="shared" si="1"/>
        <v>4</v>
      </c>
      <c r="B72" s="85" t="s">
        <v>152</v>
      </c>
      <c r="C72" s="103" t="s">
        <v>33</v>
      </c>
      <c r="D72" s="67">
        <f>D73</f>
        <v>0</v>
      </c>
      <c r="E72" s="67">
        <f>E73</f>
        <v>0</v>
      </c>
      <c r="F72" s="67">
        <f>F73</f>
        <v>0</v>
      </c>
    </row>
    <row r="73" spans="1:6">
      <c r="A73" s="57">
        <f t="shared" si="1"/>
        <v>4</v>
      </c>
      <c r="B73" s="86" t="s">
        <v>153</v>
      </c>
      <c r="C73" s="104" t="s">
        <v>154</v>
      </c>
      <c r="D73" s="67"/>
      <c r="E73" s="67"/>
      <c r="F73" s="67"/>
    </row>
    <row r="74" spans="1:6">
      <c r="A74" s="57">
        <f t="shared" si="1"/>
        <v>4</v>
      </c>
      <c r="B74" s="85" t="s">
        <v>155</v>
      </c>
      <c r="C74" s="103" t="s">
        <v>156</v>
      </c>
      <c r="D74" s="67">
        <f>D75+D76</f>
        <v>0</v>
      </c>
      <c r="E74" s="67">
        <f>E75+E76</f>
        <v>0</v>
      </c>
      <c r="F74" s="67">
        <f>F75+F76</f>
        <v>0</v>
      </c>
    </row>
    <row r="75" spans="1:6">
      <c r="A75" s="57">
        <f t="shared" si="1"/>
        <v>4</v>
      </c>
      <c r="B75" s="86" t="s">
        <v>157</v>
      </c>
      <c r="C75" s="104" t="s">
        <v>158</v>
      </c>
      <c r="D75" s="67"/>
      <c r="E75" s="67"/>
      <c r="F75" s="67"/>
    </row>
    <row r="76" spans="1:6">
      <c r="A76" s="57">
        <f t="shared" si="1"/>
        <v>4</v>
      </c>
      <c r="B76" s="86" t="s">
        <v>159</v>
      </c>
      <c r="C76" s="104" t="s">
        <v>160</v>
      </c>
      <c r="D76" s="67"/>
      <c r="E76" s="67"/>
      <c r="F76" s="67"/>
    </row>
    <row r="77" spans="1:6" ht="12.75">
      <c r="A77" s="57">
        <f t="shared" si="1"/>
        <v>4</v>
      </c>
      <c r="B77" s="64" t="s">
        <v>161</v>
      </c>
      <c r="C77" s="102" t="s">
        <v>162</v>
      </c>
      <c r="D77" s="66">
        <f>D80+D90</f>
        <v>41890</v>
      </c>
      <c r="E77" s="66">
        <f>E80+E90</f>
        <v>255290</v>
      </c>
      <c r="F77" s="66">
        <f>F80+F90</f>
        <v>41890</v>
      </c>
    </row>
    <row r="78" spans="1:6">
      <c r="A78" s="57">
        <f t="shared" si="1"/>
        <v>4</v>
      </c>
      <c r="B78" s="85" t="s">
        <v>163</v>
      </c>
      <c r="C78" s="103" t="s">
        <v>164</v>
      </c>
      <c r="D78" s="67">
        <f>D79</f>
        <v>0</v>
      </c>
      <c r="E78" s="67">
        <f>E79</f>
        <v>0</v>
      </c>
      <c r="F78" s="67">
        <f>F79</f>
        <v>0</v>
      </c>
    </row>
    <row r="79" spans="1:6">
      <c r="A79" s="57">
        <f t="shared" si="1"/>
        <v>3</v>
      </c>
      <c r="B79" s="86" t="s">
        <v>165</v>
      </c>
      <c r="C79" s="104" t="s">
        <v>166</v>
      </c>
      <c r="D79" s="66"/>
      <c r="E79" s="66"/>
      <c r="F79" s="66"/>
    </row>
    <row r="80" spans="1:6">
      <c r="A80" s="57">
        <f t="shared" si="1"/>
        <v>4</v>
      </c>
      <c r="B80" s="85" t="s">
        <v>167</v>
      </c>
      <c r="C80" s="103" t="s">
        <v>31</v>
      </c>
      <c r="D80" s="66">
        <f>D81+D82+D83+D84+D85+D86+D87</f>
        <v>37890</v>
      </c>
      <c r="E80" s="66">
        <f>E81+E82+E83+E84+E85+E86+E87</f>
        <v>251290</v>
      </c>
      <c r="F80" s="66">
        <f>F81+F82+F83+F84+F85+F86+F87</f>
        <v>37890</v>
      </c>
    </row>
    <row r="81" spans="1:6">
      <c r="A81" s="57">
        <f t="shared" si="1"/>
        <v>3</v>
      </c>
      <c r="B81" s="86" t="s">
        <v>168</v>
      </c>
      <c r="C81" s="104" t="s">
        <v>169</v>
      </c>
      <c r="D81" s="67">
        <v>13500</v>
      </c>
      <c r="E81" s="67">
        <v>13500</v>
      </c>
      <c r="F81" s="67">
        <v>13500</v>
      </c>
    </row>
    <row r="82" spans="1:6">
      <c r="A82" s="57">
        <f t="shared" ref="A82:A90" si="2">LEN(B92)</f>
        <v>4</v>
      </c>
      <c r="B82" s="86" t="s">
        <v>170</v>
      </c>
      <c r="C82" s="104" t="s">
        <v>171</v>
      </c>
      <c r="D82" s="67">
        <v>1390</v>
      </c>
      <c r="E82" s="67">
        <v>1390</v>
      </c>
      <c r="F82" s="67">
        <v>1390</v>
      </c>
    </row>
    <row r="83" spans="1:6">
      <c r="A83" s="57">
        <f t="shared" si="2"/>
        <v>4</v>
      </c>
      <c r="B83" s="86" t="s">
        <v>172</v>
      </c>
      <c r="C83" s="104" t="s">
        <v>173</v>
      </c>
      <c r="D83" s="67">
        <v>14000</v>
      </c>
      <c r="E83" s="67">
        <v>14000</v>
      </c>
      <c r="F83" s="67">
        <v>14000</v>
      </c>
    </row>
    <row r="84" spans="1:6">
      <c r="A84" s="57">
        <f t="shared" si="2"/>
        <v>3</v>
      </c>
      <c r="B84" s="86" t="s">
        <v>174</v>
      </c>
      <c r="C84" s="104" t="s">
        <v>175</v>
      </c>
      <c r="D84" s="66"/>
      <c r="E84" s="66"/>
      <c r="F84" s="66"/>
    </row>
    <row r="85" spans="1:6">
      <c r="A85" s="57">
        <f t="shared" si="2"/>
        <v>4</v>
      </c>
      <c r="B85" s="86" t="s">
        <v>176</v>
      </c>
      <c r="C85" s="104" t="s">
        <v>177</v>
      </c>
      <c r="D85" s="67"/>
      <c r="E85" s="67"/>
      <c r="F85" s="67"/>
    </row>
    <row r="86" spans="1:6">
      <c r="A86" s="57">
        <f t="shared" si="2"/>
        <v>3</v>
      </c>
      <c r="B86" s="86" t="s">
        <v>178</v>
      </c>
      <c r="C86" s="104" t="s">
        <v>179</v>
      </c>
      <c r="D86" s="67">
        <v>3000</v>
      </c>
      <c r="E86" s="67">
        <v>3000</v>
      </c>
      <c r="F86" s="67">
        <v>3000</v>
      </c>
    </row>
    <row r="87" spans="1:6">
      <c r="A87" s="57">
        <f t="shared" si="2"/>
        <v>4</v>
      </c>
      <c r="B87" s="86" t="s">
        <v>180</v>
      </c>
      <c r="C87" s="104" t="s">
        <v>50</v>
      </c>
      <c r="D87" s="67">
        <v>6000</v>
      </c>
      <c r="E87" s="67">
        <v>219400</v>
      </c>
      <c r="F87" s="67">
        <v>6000</v>
      </c>
    </row>
    <row r="88" spans="1:6">
      <c r="A88" s="57">
        <f t="shared" si="2"/>
        <v>4</v>
      </c>
      <c r="B88" s="85" t="s">
        <v>181</v>
      </c>
      <c r="C88" s="103" t="s">
        <v>182</v>
      </c>
      <c r="D88" s="67">
        <f>D89</f>
        <v>0</v>
      </c>
      <c r="E88" s="67">
        <f>E89</f>
        <v>0</v>
      </c>
      <c r="F88" s="67">
        <f>F89</f>
        <v>0</v>
      </c>
    </row>
    <row r="89" spans="1:6">
      <c r="A89" s="57">
        <f t="shared" si="2"/>
        <v>4</v>
      </c>
      <c r="B89" s="86" t="s">
        <v>183</v>
      </c>
      <c r="C89" s="104" t="s">
        <v>184</v>
      </c>
      <c r="D89" s="67"/>
      <c r="E89" s="67"/>
      <c r="F89" s="67"/>
    </row>
    <row r="90" spans="1:6" ht="12.75">
      <c r="A90" s="57">
        <f t="shared" si="2"/>
        <v>2</v>
      </c>
      <c r="B90" s="85" t="s">
        <v>185</v>
      </c>
      <c r="C90" s="103" t="s">
        <v>34</v>
      </c>
      <c r="D90" s="65">
        <f>D91</f>
        <v>4000</v>
      </c>
      <c r="E90" s="65">
        <f>E91</f>
        <v>4000</v>
      </c>
      <c r="F90" s="65">
        <f>F91</f>
        <v>4000</v>
      </c>
    </row>
    <row r="91" spans="1:6" s="169" customFormat="1" ht="21.75" customHeight="1">
      <c r="B91" s="86">
        <v>4241</v>
      </c>
      <c r="C91" s="104" t="s">
        <v>377</v>
      </c>
      <c r="D91" s="183">
        <v>4000</v>
      </c>
      <c r="E91" s="183">
        <v>4000</v>
      </c>
      <c r="F91" s="183">
        <v>4000</v>
      </c>
    </row>
    <row r="92" spans="1:6">
      <c r="A92" s="57">
        <f t="shared" ref="A92:A108" si="3">LEN(B101)</f>
        <v>3</v>
      </c>
      <c r="B92" s="86" t="s">
        <v>186</v>
      </c>
      <c r="C92" s="104" t="s">
        <v>187</v>
      </c>
      <c r="D92" s="66"/>
      <c r="E92" s="66"/>
      <c r="F92" s="66"/>
    </row>
    <row r="93" spans="1:6">
      <c r="A93" s="57">
        <f t="shared" si="3"/>
        <v>4</v>
      </c>
      <c r="B93" s="86" t="s">
        <v>188</v>
      </c>
      <c r="C93" s="104" t="s">
        <v>189</v>
      </c>
      <c r="D93" s="67"/>
      <c r="E93" s="67"/>
      <c r="F93" s="67"/>
    </row>
    <row r="94" spans="1:6" ht="12.75">
      <c r="A94" s="57">
        <f t="shared" si="3"/>
        <v>2</v>
      </c>
      <c r="B94" s="85">
        <v>425</v>
      </c>
      <c r="C94" s="103" t="s">
        <v>190</v>
      </c>
      <c r="D94" s="65">
        <f>D95</f>
        <v>0</v>
      </c>
      <c r="E94" s="65">
        <f>E95</f>
        <v>0</v>
      </c>
      <c r="F94" s="65">
        <f>F95</f>
        <v>0</v>
      </c>
    </row>
    <row r="95" spans="1:6">
      <c r="A95" s="57">
        <f t="shared" si="3"/>
        <v>3</v>
      </c>
      <c r="B95" s="86" t="s">
        <v>191</v>
      </c>
      <c r="C95" s="104" t="s">
        <v>192</v>
      </c>
      <c r="D95" s="66">
        <v>0</v>
      </c>
      <c r="E95" s="66">
        <v>0</v>
      </c>
      <c r="F95" s="66">
        <v>0</v>
      </c>
    </row>
    <row r="96" spans="1:6" ht="12.75">
      <c r="A96" s="57">
        <f t="shared" si="3"/>
        <v>4</v>
      </c>
      <c r="B96" s="85" t="s">
        <v>193</v>
      </c>
      <c r="C96" s="103" t="s">
        <v>194</v>
      </c>
      <c r="D96" s="65">
        <f>D97+D98+D99</f>
        <v>0</v>
      </c>
      <c r="E96" s="65">
        <f>E97+E98+E99</f>
        <v>0</v>
      </c>
      <c r="F96" s="65">
        <f>F97+F98+F99</f>
        <v>0</v>
      </c>
    </row>
    <row r="97" spans="1:6" ht="12.75">
      <c r="A97" s="57">
        <f t="shared" si="3"/>
        <v>2</v>
      </c>
      <c r="B97" s="86" t="s">
        <v>195</v>
      </c>
      <c r="C97" s="104" t="s">
        <v>196</v>
      </c>
      <c r="D97" s="65"/>
      <c r="E97" s="65"/>
      <c r="F97" s="65"/>
    </row>
    <row r="98" spans="1:6">
      <c r="A98" s="57">
        <f t="shared" si="3"/>
        <v>3</v>
      </c>
      <c r="B98" s="86" t="s">
        <v>197</v>
      </c>
      <c r="C98" s="104" t="s">
        <v>198</v>
      </c>
      <c r="D98" s="66"/>
      <c r="E98" s="66"/>
      <c r="F98" s="66"/>
    </row>
    <row r="99" spans="1:6">
      <c r="A99" s="57">
        <f t="shared" si="3"/>
        <v>4</v>
      </c>
      <c r="B99" s="86" t="s">
        <v>199</v>
      </c>
      <c r="C99" s="104" t="s">
        <v>200</v>
      </c>
      <c r="D99" s="67"/>
      <c r="E99" s="67"/>
      <c r="F99" s="67"/>
    </row>
    <row r="100" spans="1:6" ht="25.5">
      <c r="A100" s="57">
        <f t="shared" si="3"/>
        <v>3</v>
      </c>
      <c r="B100" s="64" t="s">
        <v>201</v>
      </c>
      <c r="C100" s="102" t="s">
        <v>202</v>
      </c>
      <c r="D100" s="65">
        <f>D101+D103+D106</f>
        <v>392500</v>
      </c>
      <c r="E100" s="65">
        <f>E101+E103+E106</f>
        <v>0</v>
      </c>
      <c r="F100" s="65">
        <f>F101+F103+F106</f>
        <v>0</v>
      </c>
    </row>
    <row r="101" spans="1:6">
      <c r="A101" s="57">
        <f t="shared" si="3"/>
        <v>4</v>
      </c>
      <c r="B101" s="85" t="s">
        <v>203</v>
      </c>
      <c r="C101" s="103" t="s">
        <v>204</v>
      </c>
      <c r="D101" s="67"/>
      <c r="E101" s="67"/>
      <c r="F101" s="67"/>
    </row>
    <row r="102" spans="1:6">
      <c r="A102" s="57">
        <f t="shared" si="3"/>
        <v>1</v>
      </c>
      <c r="B102" s="86" t="s">
        <v>205</v>
      </c>
      <c r="C102" s="104" t="s">
        <v>206</v>
      </c>
      <c r="D102" s="66">
        <v>0</v>
      </c>
      <c r="E102" s="66">
        <v>0</v>
      </c>
      <c r="F102" s="66">
        <v>0</v>
      </c>
    </row>
    <row r="103" spans="1:6" ht="12.75">
      <c r="A103" s="57">
        <f t="shared" si="3"/>
        <v>2</v>
      </c>
      <c r="B103" s="64" t="s">
        <v>207</v>
      </c>
      <c r="C103" s="102" t="s">
        <v>208</v>
      </c>
      <c r="D103" s="65">
        <f t="shared" ref="D103:F104" si="4">D104</f>
        <v>0</v>
      </c>
      <c r="E103" s="65">
        <f t="shared" si="4"/>
        <v>0</v>
      </c>
      <c r="F103" s="65">
        <f t="shared" si="4"/>
        <v>0</v>
      </c>
    </row>
    <row r="104" spans="1:6">
      <c r="A104" s="57">
        <f t="shared" si="3"/>
        <v>3</v>
      </c>
      <c r="B104" s="85" t="s">
        <v>209</v>
      </c>
      <c r="C104" s="103" t="s">
        <v>210</v>
      </c>
      <c r="D104" s="66">
        <f t="shared" si="4"/>
        <v>0</v>
      </c>
      <c r="E104" s="66">
        <f t="shared" si="4"/>
        <v>0</v>
      </c>
      <c r="F104" s="66">
        <f t="shared" si="4"/>
        <v>0</v>
      </c>
    </row>
    <row r="105" spans="1:6">
      <c r="A105" s="57">
        <f t="shared" si="3"/>
        <v>4</v>
      </c>
      <c r="B105" s="86" t="s">
        <v>211</v>
      </c>
      <c r="C105" s="104" t="s">
        <v>210</v>
      </c>
      <c r="D105" s="66"/>
      <c r="E105" s="66"/>
      <c r="F105" s="66"/>
    </row>
    <row r="106" spans="1:6" ht="12.75">
      <c r="A106" s="57">
        <f t="shared" si="3"/>
        <v>2</v>
      </c>
      <c r="B106" s="64" t="s">
        <v>212</v>
      </c>
      <c r="C106" s="102" t="s">
        <v>213</v>
      </c>
      <c r="D106" s="66">
        <f>D107+D109</f>
        <v>392500</v>
      </c>
      <c r="E106" s="66">
        <f>E107+E109</f>
        <v>0</v>
      </c>
      <c r="F106" s="66">
        <f>F107+F109</f>
        <v>0</v>
      </c>
    </row>
    <row r="107" spans="1:6">
      <c r="A107" s="57">
        <f t="shared" si="3"/>
        <v>3</v>
      </c>
      <c r="B107" s="85" t="s">
        <v>214</v>
      </c>
      <c r="C107" s="103" t="s">
        <v>51</v>
      </c>
      <c r="D107" s="66">
        <f>D108</f>
        <v>392500</v>
      </c>
      <c r="E107" s="66">
        <f>E108</f>
        <v>0</v>
      </c>
      <c r="F107" s="66">
        <f>F108</f>
        <v>0</v>
      </c>
    </row>
    <row r="108" spans="1:6">
      <c r="A108" s="57">
        <f t="shared" si="3"/>
        <v>4</v>
      </c>
      <c r="B108" s="86" t="s">
        <v>215</v>
      </c>
      <c r="C108" s="104" t="s">
        <v>51</v>
      </c>
      <c r="D108" s="66">
        <v>392500</v>
      </c>
      <c r="E108" s="66"/>
      <c r="F108" s="66"/>
    </row>
    <row r="109" spans="1:6">
      <c r="B109" s="85">
        <v>452</v>
      </c>
      <c r="C109" s="103" t="s">
        <v>216</v>
      </c>
      <c r="D109" s="66">
        <f>D110</f>
        <v>0</v>
      </c>
      <c r="E109" s="66">
        <f>E110</f>
        <v>0</v>
      </c>
      <c r="F109" s="66">
        <f>F110</f>
        <v>0</v>
      </c>
    </row>
    <row r="110" spans="1:6">
      <c r="B110" s="86" t="s">
        <v>217</v>
      </c>
      <c r="C110" s="104" t="s">
        <v>216</v>
      </c>
      <c r="D110" s="66"/>
      <c r="E110" s="66"/>
      <c r="F110" s="66"/>
    </row>
    <row r="111" spans="1:6" ht="12.75">
      <c r="B111" s="64" t="s">
        <v>218</v>
      </c>
      <c r="C111" s="102" t="s">
        <v>219</v>
      </c>
      <c r="D111" s="66">
        <f>D112+D115</f>
        <v>0</v>
      </c>
      <c r="E111" s="66">
        <f>E112+E115</f>
        <v>0</v>
      </c>
      <c r="F111" s="66">
        <f>F112+F115</f>
        <v>0</v>
      </c>
    </row>
    <row r="112" spans="1:6" ht="12.75">
      <c r="B112" s="64" t="s">
        <v>220</v>
      </c>
      <c r="C112" s="102" t="s">
        <v>221</v>
      </c>
      <c r="D112" s="66">
        <f t="shared" ref="D112:F113" si="5">D113</f>
        <v>0</v>
      </c>
      <c r="E112" s="66">
        <f t="shared" si="5"/>
        <v>0</v>
      </c>
      <c r="F112" s="66">
        <f t="shared" si="5"/>
        <v>0</v>
      </c>
    </row>
    <row r="113" spans="2:6">
      <c r="B113" s="85" t="s">
        <v>222</v>
      </c>
      <c r="C113" s="103" t="s">
        <v>223</v>
      </c>
      <c r="D113" s="66">
        <f t="shared" si="5"/>
        <v>0</v>
      </c>
      <c r="E113" s="66">
        <f t="shared" si="5"/>
        <v>0</v>
      </c>
      <c r="F113" s="66">
        <f t="shared" si="5"/>
        <v>0</v>
      </c>
    </row>
    <row r="114" spans="2:6">
      <c r="B114" s="86" t="s">
        <v>224</v>
      </c>
      <c r="C114" s="104" t="s">
        <v>223</v>
      </c>
      <c r="D114" s="66"/>
      <c r="E114" s="66"/>
      <c r="F114" s="66"/>
    </row>
    <row r="115" spans="2:6" ht="12.75">
      <c r="B115" s="64" t="s">
        <v>225</v>
      </c>
      <c r="C115" s="102" t="s">
        <v>226</v>
      </c>
      <c r="D115" s="66">
        <f t="shared" ref="D115:F116" si="6">D116</f>
        <v>0</v>
      </c>
      <c r="E115" s="66">
        <f t="shared" si="6"/>
        <v>0</v>
      </c>
      <c r="F115" s="66">
        <f t="shared" si="6"/>
        <v>0</v>
      </c>
    </row>
    <row r="116" spans="2:6" ht="24">
      <c r="B116" s="85" t="s">
        <v>227</v>
      </c>
      <c r="C116" s="103" t="s">
        <v>228</v>
      </c>
      <c r="D116" s="66">
        <f t="shared" si="6"/>
        <v>0</v>
      </c>
      <c r="E116" s="66">
        <f t="shared" si="6"/>
        <v>0</v>
      </c>
      <c r="F116" s="66">
        <f t="shared" si="6"/>
        <v>0</v>
      </c>
    </row>
    <row r="117" spans="2:6" ht="22.5">
      <c r="B117" s="86" t="s">
        <v>229</v>
      </c>
      <c r="C117" s="104" t="s">
        <v>230</v>
      </c>
      <c r="D117" s="66"/>
      <c r="E117" s="66"/>
      <c r="F117" s="66"/>
    </row>
  </sheetData>
  <autoFilter ref="A2:F108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Normal="100" workbookViewId="0">
      <selection activeCell="G181" sqref="G181"/>
    </sheetView>
  </sheetViews>
  <sheetFormatPr defaultColWidth="11.42578125" defaultRowHeight="12.75"/>
  <cols>
    <col min="1" max="1" width="16" style="24" customWidth="1"/>
    <col min="2" max="3" width="17.5703125" style="24" customWidth="1"/>
    <col min="4" max="4" width="17.5703125" style="35" customWidth="1"/>
    <col min="5" max="7" width="17.5703125" style="44" customWidth="1"/>
    <col min="8" max="8" width="15.7109375" style="44" customWidth="1"/>
    <col min="9" max="9" width="15.28515625" style="44" customWidth="1"/>
    <col min="10" max="10" width="14.28515625" style="44" customWidth="1"/>
    <col min="11" max="11" width="7.85546875" style="44" customWidth="1"/>
    <col min="12" max="16384" width="11.42578125" style="44"/>
  </cols>
  <sheetData>
    <row r="1" spans="1:9" ht="24" customHeight="1">
      <c r="A1" s="219" t="s">
        <v>7</v>
      </c>
      <c r="B1" s="219"/>
      <c r="C1" s="219"/>
      <c r="D1" s="219"/>
      <c r="E1" s="219"/>
      <c r="F1" s="219"/>
      <c r="G1" s="219"/>
      <c r="H1" s="219"/>
    </row>
    <row r="2" spans="1:9" s="1" customFormat="1" ht="13.5" thickBot="1">
      <c r="A2" s="12"/>
      <c r="I2" s="13" t="s">
        <v>8</v>
      </c>
    </row>
    <row r="3" spans="1:9" s="1" customFormat="1" ht="26.25" thickBot="1">
      <c r="A3" s="42" t="s">
        <v>9</v>
      </c>
      <c r="B3" s="220" t="s">
        <v>332</v>
      </c>
      <c r="C3" s="221"/>
      <c r="D3" s="221"/>
      <c r="E3" s="221"/>
      <c r="F3" s="221"/>
      <c r="G3" s="221"/>
      <c r="H3" s="221"/>
      <c r="I3" s="222"/>
    </row>
    <row r="4" spans="1:9" s="1" customFormat="1" ht="90" thickBot="1">
      <c r="A4" s="188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294</v>
      </c>
      <c r="H4" s="112" t="s">
        <v>16</v>
      </c>
      <c r="I4" s="16" t="s">
        <v>325</v>
      </c>
    </row>
    <row r="5" spans="1:9" s="1" customFormat="1">
      <c r="A5" s="3">
        <v>64132</v>
      </c>
      <c r="B5" s="185"/>
      <c r="C5" s="5">
        <v>40</v>
      </c>
      <c r="D5" s="6"/>
      <c r="E5" s="7"/>
      <c r="F5" s="7"/>
      <c r="G5" s="7"/>
      <c r="H5" s="4"/>
      <c r="I5" s="8"/>
    </row>
    <row r="6" spans="1:9" s="1" customFormat="1">
      <c r="A6" s="17">
        <v>66141</v>
      </c>
      <c r="B6" s="184"/>
      <c r="C6" s="19">
        <v>5000</v>
      </c>
      <c r="D6" s="19"/>
      <c r="E6" s="19"/>
      <c r="F6" s="19"/>
      <c r="G6" s="19"/>
      <c r="H6" s="18"/>
      <c r="I6" s="20"/>
    </row>
    <row r="7" spans="1:9" s="1" customFormat="1">
      <c r="A7" s="17">
        <v>66142</v>
      </c>
      <c r="B7" s="184"/>
      <c r="C7" s="19">
        <v>1000</v>
      </c>
      <c r="D7" s="19"/>
      <c r="E7" s="19"/>
      <c r="F7" s="19"/>
      <c r="G7" s="19"/>
      <c r="H7" s="18"/>
      <c r="I7" s="20"/>
    </row>
    <row r="8" spans="1:9" s="1" customFormat="1">
      <c r="A8" s="17">
        <v>66151</v>
      </c>
      <c r="B8" s="184"/>
      <c r="C8" s="19">
        <v>88000</v>
      </c>
      <c r="D8" s="19"/>
      <c r="E8" s="19"/>
      <c r="F8" s="19"/>
      <c r="G8" s="19"/>
      <c r="H8" s="18"/>
      <c r="I8" s="20"/>
    </row>
    <row r="9" spans="1:9" s="1" customFormat="1">
      <c r="A9" s="17">
        <v>65268</v>
      </c>
      <c r="B9" s="184"/>
      <c r="C9" s="19"/>
      <c r="D9" s="19">
        <v>10000</v>
      </c>
      <c r="E9" s="19"/>
      <c r="F9" s="19"/>
      <c r="G9" s="19"/>
      <c r="H9" s="18"/>
      <c r="I9" s="20"/>
    </row>
    <row r="10" spans="1:9" s="1" customFormat="1">
      <c r="A10" s="17">
        <v>63414</v>
      </c>
      <c r="B10" s="184"/>
      <c r="C10" s="19"/>
      <c r="D10" s="19"/>
      <c r="E10" s="19"/>
      <c r="F10" s="19"/>
      <c r="G10" s="19"/>
      <c r="H10" s="18"/>
      <c r="I10" s="20"/>
    </row>
    <row r="11" spans="1:9" s="1" customFormat="1">
      <c r="A11" s="17">
        <v>63612</v>
      </c>
      <c r="B11" s="184"/>
      <c r="C11" s="19"/>
      <c r="D11" s="19"/>
      <c r="E11" s="19">
        <v>5963686</v>
      </c>
      <c r="F11" s="19"/>
      <c r="G11" s="19"/>
      <c r="H11" s="18"/>
      <c r="I11" s="20"/>
    </row>
    <row r="12" spans="1:9" s="1" customFormat="1">
      <c r="A12" s="17">
        <v>63613</v>
      </c>
      <c r="B12" s="184"/>
      <c r="C12" s="19"/>
      <c r="D12" s="19"/>
      <c r="E12" s="19">
        <v>15000</v>
      </c>
      <c r="F12" s="19"/>
      <c r="G12" s="19"/>
      <c r="H12" s="18"/>
      <c r="I12" s="20"/>
    </row>
    <row r="13" spans="1:9" s="1" customFormat="1">
      <c r="A13" s="17">
        <v>63622</v>
      </c>
      <c r="B13" s="184"/>
      <c r="C13" s="19"/>
      <c r="D13" s="19"/>
      <c r="E13" s="19">
        <v>10000</v>
      </c>
      <c r="F13" s="19"/>
      <c r="G13" s="19"/>
      <c r="H13" s="18"/>
      <c r="I13" s="20"/>
    </row>
    <row r="14" spans="1:9" s="1" customFormat="1">
      <c r="A14" s="17">
        <v>63931</v>
      </c>
      <c r="B14" s="184"/>
      <c r="C14" s="19"/>
      <c r="D14" s="19"/>
      <c r="E14" s="19">
        <v>985800</v>
      </c>
      <c r="F14" s="19"/>
      <c r="G14" s="19"/>
      <c r="H14" s="18"/>
      <c r="I14" s="20"/>
    </row>
    <row r="15" spans="1:9" s="1" customFormat="1">
      <c r="A15" s="17">
        <v>63941</v>
      </c>
      <c r="B15" s="184"/>
      <c r="C15" s="19"/>
      <c r="D15" s="19"/>
      <c r="E15" s="19">
        <v>392500</v>
      </c>
      <c r="F15" s="19"/>
      <c r="G15" s="19"/>
      <c r="H15" s="18"/>
      <c r="I15" s="20"/>
    </row>
    <row r="16" spans="1:9" s="1" customFormat="1">
      <c r="A16" s="17">
        <v>66313</v>
      </c>
      <c r="B16" s="184"/>
      <c r="C16" s="19"/>
      <c r="D16" s="19"/>
      <c r="E16" s="19"/>
      <c r="F16" s="19">
        <v>27000</v>
      </c>
      <c r="G16" s="19"/>
      <c r="H16" s="18"/>
      <c r="I16" s="20"/>
    </row>
    <row r="17" spans="1:9" s="1" customFormat="1">
      <c r="A17" s="17">
        <v>67111</v>
      </c>
      <c r="B17" s="184">
        <v>820505.48</v>
      </c>
      <c r="C17" s="19"/>
      <c r="D17" s="19"/>
      <c r="E17" s="19"/>
      <c r="F17" s="19"/>
      <c r="G17" s="19"/>
      <c r="H17" s="18"/>
      <c r="I17" s="20"/>
    </row>
    <row r="18" spans="1:9" s="1" customFormat="1" ht="13.5" thickBot="1">
      <c r="A18" s="17">
        <v>72111</v>
      </c>
      <c r="B18" s="184"/>
      <c r="C18" s="19"/>
      <c r="D18" s="19"/>
      <c r="E18" s="19"/>
      <c r="F18" s="19"/>
      <c r="G18" s="19"/>
      <c r="H18" s="18"/>
      <c r="I18" s="20"/>
    </row>
    <row r="19" spans="1:9" s="1" customFormat="1" ht="30" customHeight="1" thickBot="1">
      <c r="A19" s="174" t="s">
        <v>17</v>
      </c>
      <c r="B19" s="187">
        <f>B17</f>
        <v>820505.48</v>
      </c>
      <c r="C19" s="187">
        <f>SUM(C5:C8)</f>
        <v>94040</v>
      </c>
      <c r="D19" s="187">
        <f>D9</f>
        <v>10000</v>
      </c>
      <c r="E19" s="187">
        <f>SUM(E10:E15)</f>
        <v>7366986</v>
      </c>
      <c r="F19" s="187">
        <f>F16</f>
        <v>27000</v>
      </c>
      <c r="G19" s="187">
        <f>G18</f>
        <v>0</v>
      </c>
      <c r="H19" s="187">
        <v>0</v>
      </c>
      <c r="I19" s="187">
        <v>0</v>
      </c>
    </row>
    <row r="20" spans="1:9" s="1" customFormat="1" ht="28.5" customHeight="1" thickBot="1">
      <c r="A20" s="22" t="s">
        <v>331</v>
      </c>
      <c r="B20" s="223">
        <f>B19+C19+D19+E19+F19+G19+I19</f>
        <v>8318531.4800000004</v>
      </c>
      <c r="C20" s="224"/>
      <c r="D20" s="224"/>
      <c r="E20" s="224"/>
      <c r="F20" s="224"/>
      <c r="G20" s="224"/>
      <c r="H20" s="224"/>
      <c r="I20" s="225"/>
    </row>
    <row r="21" spans="1:9" ht="13.5" thickBot="1">
      <c r="A21" s="45"/>
      <c r="B21" s="45"/>
      <c r="C21" s="45"/>
      <c r="D21" s="10"/>
      <c r="E21" s="23"/>
      <c r="H21" s="13"/>
    </row>
    <row r="22" spans="1:9" ht="24" customHeight="1" thickBot="1">
      <c r="A22" s="43" t="s">
        <v>9</v>
      </c>
      <c r="B22" s="220" t="s">
        <v>337</v>
      </c>
      <c r="C22" s="221"/>
      <c r="D22" s="221"/>
      <c r="E22" s="221"/>
      <c r="F22" s="221"/>
      <c r="G22" s="221"/>
      <c r="H22" s="221"/>
      <c r="I22" s="222"/>
    </row>
    <row r="23" spans="1:9" ht="90" thickBot="1">
      <c r="A23" s="189" t="s">
        <v>10</v>
      </c>
      <c r="B23" s="14" t="s">
        <v>11</v>
      </c>
      <c r="C23" s="15" t="s">
        <v>12</v>
      </c>
      <c r="D23" s="15" t="s">
        <v>13</v>
      </c>
      <c r="E23" s="15" t="s">
        <v>14</v>
      </c>
      <c r="F23" s="15" t="s">
        <v>15</v>
      </c>
      <c r="G23" s="15" t="s">
        <v>294</v>
      </c>
      <c r="H23" s="112" t="s">
        <v>16</v>
      </c>
      <c r="I23" s="16" t="s">
        <v>325</v>
      </c>
    </row>
    <row r="24" spans="1:9">
      <c r="A24" s="3">
        <v>64132</v>
      </c>
      <c r="B24" s="185"/>
      <c r="C24" s="5">
        <v>40</v>
      </c>
      <c r="D24" s="6"/>
      <c r="E24" s="7"/>
      <c r="F24" s="7"/>
      <c r="G24" s="7"/>
      <c r="H24" s="186"/>
      <c r="I24" s="8"/>
    </row>
    <row r="25" spans="1:9">
      <c r="A25" s="17">
        <v>66141</v>
      </c>
      <c r="B25" s="184"/>
      <c r="C25" s="19">
        <v>5000</v>
      </c>
      <c r="D25" s="19"/>
      <c r="E25" s="19"/>
      <c r="F25" s="19"/>
      <c r="G25" s="19"/>
      <c r="H25" s="175"/>
      <c r="I25" s="20"/>
    </row>
    <row r="26" spans="1:9">
      <c r="A26" s="17">
        <v>66142</v>
      </c>
      <c r="B26" s="184"/>
      <c r="C26" s="19">
        <v>1000</v>
      </c>
      <c r="D26" s="19"/>
      <c r="E26" s="19"/>
      <c r="F26" s="19"/>
      <c r="G26" s="19"/>
      <c r="H26" s="175"/>
      <c r="I26" s="20"/>
    </row>
    <row r="27" spans="1:9">
      <c r="A27" s="17">
        <v>66151</v>
      </c>
      <c r="B27" s="184"/>
      <c r="C27" s="19">
        <v>88000</v>
      </c>
      <c r="D27" s="19"/>
      <c r="E27" s="19"/>
      <c r="F27" s="19"/>
      <c r="G27" s="19"/>
      <c r="H27" s="175"/>
      <c r="I27" s="20"/>
    </row>
    <row r="28" spans="1:9">
      <c r="A28" s="17">
        <v>65268</v>
      </c>
      <c r="B28" s="184"/>
      <c r="C28" s="19"/>
      <c r="D28" s="19">
        <v>10000</v>
      </c>
      <c r="E28" s="19"/>
      <c r="F28" s="19"/>
      <c r="G28" s="19"/>
      <c r="H28" s="175"/>
      <c r="I28" s="20"/>
    </row>
    <row r="29" spans="1:9">
      <c r="A29" s="17">
        <v>63414</v>
      </c>
      <c r="B29" s="184"/>
      <c r="C29" s="19"/>
      <c r="D29" s="19"/>
      <c r="E29" s="19"/>
      <c r="F29" s="19"/>
      <c r="G29" s="19"/>
      <c r="H29" s="175"/>
      <c r="I29" s="20"/>
    </row>
    <row r="30" spans="1:9">
      <c r="A30" s="17">
        <v>63612</v>
      </c>
      <c r="B30" s="184"/>
      <c r="C30" s="19"/>
      <c r="D30" s="19"/>
      <c r="E30" s="19">
        <v>5963686</v>
      </c>
      <c r="F30" s="19"/>
      <c r="G30" s="19"/>
      <c r="H30" s="175"/>
      <c r="I30" s="20"/>
    </row>
    <row r="31" spans="1:9">
      <c r="A31" s="17">
        <v>63613</v>
      </c>
      <c r="B31" s="184"/>
      <c r="C31" s="19"/>
      <c r="D31" s="19"/>
      <c r="E31" s="19">
        <v>15000</v>
      </c>
      <c r="F31" s="19"/>
      <c r="G31" s="19"/>
      <c r="H31" s="175"/>
      <c r="I31" s="20"/>
    </row>
    <row r="32" spans="1:9" s="168" customFormat="1">
      <c r="A32" s="17">
        <v>63622</v>
      </c>
      <c r="B32" s="184"/>
      <c r="C32" s="19"/>
      <c r="D32" s="19"/>
      <c r="E32" s="19">
        <v>10000</v>
      </c>
      <c r="F32" s="19"/>
      <c r="G32" s="19"/>
      <c r="H32" s="175"/>
      <c r="I32" s="20"/>
    </row>
    <row r="33" spans="1:9" s="1" customFormat="1">
      <c r="A33" s="17">
        <v>63931</v>
      </c>
      <c r="B33" s="184"/>
      <c r="C33" s="19"/>
      <c r="D33" s="19"/>
      <c r="E33" s="19">
        <v>1002150</v>
      </c>
      <c r="F33" s="19"/>
      <c r="G33" s="19"/>
      <c r="H33" s="18"/>
      <c r="I33" s="20"/>
    </row>
    <row r="34" spans="1:9" s="1" customFormat="1">
      <c r="A34" s="17">
        <v>63941</v>
      </c>
      <c r="B34" s="184"/>
      <c r="C34" s="19"/>
      <c r="D34" s="19"/>
      <c r="E34" s="19">
        <v>213400</v>
      </c>
      <c r="F34" s="19"/>
      <c r="G34" s="19"/>
      <c r="H34" s="18"/>
      <c r="I34" s="20"/>
    </row>
    <row r="35" spans="1:9" s="168" customFormat="1">
      <c r="A35" s="17">
        <v>66313</v>
      </c>
      <c r="B35" s="184"/>
      <c r="C35" s="19"/>
      <c r="D35" s="19"/>
      <c r="E35" s="19"/>
      <c r="F35" s="19">
        <v>27000</v>
      </c>
      <c r="G35" s="19"/>
      <c r="H35" s="175"/>
      <c r="I35" s="20"/>
    </row>
    <row r="36" spans="1:9" s="168" customFormat="1">
      <c r="A36" s="17">
        <v>67111</v>
      </c>
      <c r="B36" s="184">
        <v>820505.48</v>
      </c>
      <c r="C36" s="19"/>
      <c r="D36" s="19"/>
      <c r="E36" s="19"/>
      <c r="F36" s="19"/>
      <c r="G36" s="19"/>
      <c r="H36" s="175"/>
      <c r="I36" s="20"/>
    </row>
    <row r="37" spans="1:9" ht="13.5" thickBot="1">
      <c r="A37" s="17">
        <v>72111</v>
      </c>
      <c r="B37" s="184"/>
      <c r="C37" s="19"/>
      <c r="D37" s="19"/>
      <c r="E37" s="19"/>
      <c r="F37" s="19"/>
      <c r="G37" s="19"/>
      <c r="H37" s="172"/>
      <c r="I37" s="21"/>
    </row>
    <row r="38" spans="1:9" s="1" customFormat="1" ht="30" customHeight="1" thickBot="1">
      <c r="A38" s="22" t="s">
        <v>17</v>
      </c>
      <c r="B38" s="187">
        <f>B36</f>
        <v>820505.48</v>
      </c>
      <c r="C38" s="187">
        <f>SUM(C24:C27)</f>
        <v>94040</v>
      </c>
      <c r="D38" s="187">
        <f>D28</f>
        <v>10000</v>
      </c>
      <c r="E38" s="187">
        <f>SUM(E24:E37)</f>
        <v>7204236</v>
      </c>
      <c r="F38" s="187">
        <f>F35</f>
        <v>27000</v>
      </c>
      <c r="G38" s="187">
        <f>G37</f>
        <v>0</v>
      </c>
      <c r="H38" s="173">
        <v>0</v>
      </c>
      <c r="I38" s="173">
        <v>0</v>
      </c>
    </row>
    <row r="39" spans="1:9" s="1" customFormat="1" ht="28.5" customHeight="1" thickBot="1">
      <c r="A39" s="22" t="s">
        <v>338</v>
      </c>
      <c r="B39" s="223">
        <f>B38+C38+D38+E38+F38+G38+I38</f>
        <v>8155781.4800000004</v>
      </c>
      <c r="C39" s="224"/>
      <c r="D39" s="224"/>
      <c r="E39" s="224"/>
      <c r="F39" s="224"/>
      <c r="G39" s="224"/>
      <c r="H39" s="224"/>
      <c r="I39" s="225"/>
    </row>
    <row r="40" spans="1:9" s="1" customFormat="1" ht="28.5" customHeight="1">
      <c r="A40" s="190"/>
      <c r="B40" s="191"/>
      <c r="C40" s="191"/>
      <c r="D40" s="191"/>
      <c r="E40" s="191"/>
      <c r="F40" s="191"/>
      <c r="G40" s="191"/>
      <c r="H40" s="191"/>
      <c r="I40" s="191"/>
    </row>
    <row r="41" spans="1:9" s="1" customFormat="1" ht="28.5" customHeight="1">
      <c r="A41" s="190"/>
      <c r="B41" s="191"/>
      <c r="C41" s="191"/>
      <c r="D41" s="191"/>
      <c r="E41" s="191"/>
      <c r="F41" s="191"/>
      <c r="G41" s="191"/>
      <c r="H41" s="191"/>
      <c r="I41" s="191"/>
    </row>
    <row r="42" spans="1:9" s="1" customFormat="1" ht="28.5" customHeight="1">
      <c r="A42" s="190"/>
      <c r="B42" s="191"/>
      <c r="C42" s="191"/>
      <c r="D42" s="191"/>
      <c r="E42" s="191"/>
      <c r="F42" s="191"/>
      <c r="G42" s="191"/>
      <c r="H42" s="191"/>
      <c r="I42" s="191"/>
    </row>
    <row r="43" spans="1:9" s="1" customFormat="1" ht="28.5" customHeight="1">
      <c r="A43" s="190"/>
      <c r="B43" s="191"/>
      <c r="C43" s="191"/>
      <c r="D43" s="191"/>
      <c r="E43" s="191"/>
      <c r="F43" s="191"/>
      <c r="G43" s="191"/>
      <c r="H43" s="191"/>
      <c r="I43" s="191"/>
    </row>
    <row r="44" spans="1:9" s="1" customFormat="1" ht="28.5" customHeight="1">
      <c r="A44" s="190"/>
      <c r="B44" s="191"/>
      <c r="C44" s="191"/>
      <c r="D44" s="191"/>
      <c r="E44" s="191"/>
      <c r="F44" s="191"/>
      <c r="G44" s="191"/>
      <c r="H44" s="191"/>
      <c r="I44" s="191"/>
    </row>
    <row r="45" spans="1:9" s="1" customFormat="1" ht="28.5" customHeight="1">
      <c r="A45" s="190"/>
      <c r="B45" s="191"/>
      <c r="C45" s="191"/>
      <c r="D45" s="191"/>
      <c r="E45" s="191"/>
      <c r="F45" s="191"/>
      <c r="G45" s="191"/>
      <c r="H45" s="191"/>
      <c r="I45" s="191"/>
    </row>
    <row r="46" spans="1:9" s="1" customFormat="1" ht="28.5" customHeight="1">
      <c r="A46" s="190"/>
      <c r="B46" s="191"/>
      <c r="C46" s="191"/>
      <c r="D46" s="191"/>
      <c r="E46" s="191"/>
      <c r="F46" s="191"/>
      <c r="G46" s="191"/>
      <c r="H46" s="191"/>
      <c r="I46" s="191"/>
    </row>
    <row r="47" spans="1:9" ht="13.5" thickBot="1">
      <c r="D47" s="70"/>
      <c r="E47" s="71"/>
    </row>
    <row r="48" spans="1:9" ht="26.25" thickBot="1">
      <c r="A48" s="43" t="s">
        <v>9</v>
      </c>
      <c r="B48" s="220" t="s">
        <v>390</v>
      </c>
      <c r="C48" s="221"/>
      <c r="D48" s="221"/>
      <c r="E48" s="221"/>
      <c r="F48" s="221"/>
      <c r="G48" s="221"/>
      <c r="H48" s="221"/>
      <c r="I48" s="222"/>
    </row>
    <row r="49" spans="1:9" ht="90" thickBot="1">
      <c r="A49" s="189" t="s">
        <v>10</v>
      </c>
      <c r="B49" s="14" t="s">
        <v>11</v>
      </c>
      <c r="C49" s="15" t="s">
        <v>12</v>
      </c>
      <c r="D49" s="15" t="s">
        <v>13</v>
      </c>
      <c r="E49" s="15" t="s">
        <v>14</v>
      </c>
      <c r="F49" s="15" t="s">
        <v>15</v>
      </c>
      <c r="G49" s="15" t="s">
        <v>294</v>
      </c>
      <c r="H49" s="112" t="s">
        <v>16</v>
      </c>
      <c r="I49" s="16" t="s">
        <v>325</v>
      </c>
    </row>
    <row r="50" spans="1:9">
      <c r="A50" s="3">
        <v>64132</v>
      </c>
      <c r="B50" s="186"/>
      <c r="C50" s="5">
        <v>40</v>
      </c>
      <c r="D50" s="6"/>
      <c r="E50" s="7"/>
      <c r="F50" s="7"/>
      <c r="G50" s="7"/>
      <c r="H50" s="186"/>
      <c r="I50" s="8"/>
    </row>
    <row r="51" spans="1:9">
      <c r="A51" s="17">
        <v>66141</v>
      </c>
      <c r="B51" s="175"/>
      <c r="C51" s="19">
        <v>5000</v>
      </c>
      <c r="D51" s="19"/>
      <c r="E51" s="19"/>
      <c r="F51" s="19"/>
      <c r="G51" s="19"/>
      <c r="H51" s="175"/>
      <c r="I51" s="20"/>
    </row>
    <row r="52" spans="1:9">
      <c r="A52" s="17">
        <v>66142</v>
      </c>
      <c r="B52" s="175"/>
      <c r="C52" s="19">
        <v>1000</v>
      </c>
      <c r="D52" s="19"/>
      <c r="E52" s="19"/>
      <c r="F52" s="19"/>
      <c r="G52" s="19"/>
      <c r="H52" s="175"/>
      <c r="I52" s="20"/>
    </row>
    <row r="53" spans="1:9">
      <c r="A53" s="17">
        <v>66151</v>
      </c>
      <c r="B53" s="175"/>
      <c r="C53" s="19">
        <v>88000</v>
      </c>
      <c r="D53" s="19"/>
      <c r="E53" s="19"/>
      <c r="F53" s="19"/>
      <c r="G53" s="19"/>
      <c r="H53" s="175"/>
      <c r="I53" s="20"/>
    </row>
    <row r="54" spans="1:9">
      <c r="A54" s="17">
        <v>65268</v>
      </c>
      <c r="B54" s="175"/>
      <c r="C54" s="19"/>
      <c r="D54" s="19">
        <v>10000</v>
      </c>
      <c r="E54" s="19"/>
      <c r="F54" s="19"/>
      <c r="G54" s="19"/>
      <c r="H54" s="175"/>
      <c r="I54" s="20"/>
    </row>
    <row r="55" spans="1:9" ht="13.5" customHeight="1">
      <c r="A55" s="17">
        <v>63414</v>
      </c>
      <c r="B55" s="175"/>
      <c r="C55" s="19"/>
      <c r="D55" s="19"/>
      <c r="E55" s="19"/>
      <c r="F55" s="19"/>
      <c r="G55" s="19"/>
      <c r="H55" s="175"/>
      <c r="I55" s="20"/>
    </row>
    <row r="56" spans="1:9" ht="13.5" customHeight="1">
      <c r="A56" s="17">
        <v>63612</v>
      </c>
      <c r="B56" s="175"/>
      <c r="C56" s="19"/>
      <c r="D56" s="19"/>
      <c r="E56" s="19">
        <v>5963686</v>
      </c>
      <c r="F56" s="19"/>
      <c r="G56" s="19"/>
      <c r="H56" s="175"/>
      <c r="I56" s="20"/>
    </row>
    <row r="57" spans="1:9" ht="13.5" customHeight="1">
      <c r="A57" s="17">
        <v>63613</v>
      </c>
      <c r="B57" s="175"/>
      <c r="C57" s="19"/>
      <c r="D57" s="19"/>
      <c r="E57" s="19">
        <v>15000</v>
      </c>
      <c r="F57" s="19"/>
      <c r="G57" s="19"/>
      <c r="H57" s="175"/>
      <c r="I57" s="20"/>
    </row>
    <row r="58" spans="1:9" s="168" customFormat="1" ht="13.5" customHeight="1">
      <c r="A58" s="17">
        <v>63622</v>
      </c>
      <c r="B58" s="175"/>
      <c r="C58" s="19"/>
      <c r="D58" s="19"/>
      <c r="E58" s="19">
        <v>10000</v>
      </c>
      <c r="F58" s="19"/>
      <c r="G58" s="19"/>
      <c r="H58" s="175"/>
      <c r="I58" s="20"/>
    </row>
    <row r="59" spans="1:9" s="1" customFormat="1">
      <c r="A59" s="17">
        <v>63931</v>
      </c>
      <c r="B59" s="184"/>
      <c r="C59" s="19"/>
      <c r="D59" s="19"/>
      <c r="E59" s="19">
        <v>883500</v>
      </c>
      <c r="F59" s="19"/>
      <c r="G59" s="19"/>
      <c r="H59" s="18"/>
      <c r="I59" s="20"/>
    </row>
    <row r="60" spans="1:9" s="168" customFormat="1" ht="13.5" customHeight="1">
      <c r="A60" s="17">
        <v>66313</v>
      </c>
      <c r="B60" s="175"/>
      <c r="C60" s="19"/>
      <c r="D60" s="19"/>
      <c r="E60" s="19"/>
      <c r="F60" s="19">
        <v>27000</v>
      </c>
      <c r="G60" s="19"/>
      <c r="H60" s="175"/>
      <c r="I60" s="20"/>
    </row>
    <row r="61" spans="1:9" s="168" customFormat="1" ht="13.5" customHeight="1">
      <c r="A61" s="17">
        <v>67111</v>
      </c>
      <c r="B61" s="175">
        <v>820505</v>
      </c>
      <c r="C61" s="19"/>
      <c r="D61" s="19"/>
      <c r="E61" s="19"/>
      <c r="F61" s="19"/>
      <c r="G61" s="19"/>
      <c r="H61" s="175"/>
      <c r="I61" s="20"/>
    </row>
    <row r="62" spans="1:9" ht="13.5" thickBot="1">
      <c r="A62" s="17">
        <v>72111</v>
      </c>
      <c r="B62" s="175"/>
      <c r="C62" s="19"/>
      <c r="D62" s="19"/>
      <c r="E62" s="19"/>
      <c r="F62" s="19"/>
      <c r="G62" s="19"/>
      <c r="H62" s="172"/>
      <c r="I62" s="21"/>
    </row>
    <row r="63" spans="1:9" s="1" customFormat="1" ht="30" customHeight="1" thickBot="1">
      <c r="A63" s="22" t="s">
        <v>17</v>
      </c>
      <c r="B63" s="187">
        <f>B61</f>
        <v>820505</v>
      </c>
      <c r="C63" s="187">
        <f>SUM(C50:C53)</f>
        <v>94040</v>
      </c>
      <c r="D63" s="187">
        <f>D54</f>
        <v>10000</v>
      </c>
      <c r="E63" s="187">
        <f>SUM(E55:E62)</f>
        <v>6872186</v>
      </c>
      <c r="F63" s="187">
        <f>F60</f>
        <v>27000</v>
      </c>
      <c r="G63" s="187"/>
      <c r="H63" s="173">
        <v>0</v>
      </c>
      <c r="I63" s="173">
        <v>0</v>
      </c>
    </row>
    <row r="64" spans="1:9" s="1" customFormat="1" ht="28.5" customHeight="1" thickBot="1">
      <c r="A64" s="22" t="s">
        <v>339</v>
      </c>
      <c r="B64" s="223">
        <f>B63+C63+D63+E63+F63+G63+I63</f>
        <v>7823731</v>
      </c>
      <c r="C64" s="224"/>
      <c r="D64" s="224"/>
      <c r="E64" s="224"/>
      <c r="F64" s="224"/>
      <c r="G64" s="224"/>
      <c r="H64" s="224"/>
      <c r="I64" s="225"/>
    </row>
    <row r="65" spans="2:5" ht="13.5" customHeight="1">
      <c r="C65" s="25"/>
      <c r="D65" s="70"/>
      <c r="E65" s="72"/>
    </row>
    <row r="66" spans="2:5" ht="13.5" customHeight="1">
      <c r="C66" s="25"/>
      <c r="D66" s="73"/>
      <c r="E66" s="74"/>
    </row>
    <row r="67" spans="2:5" ht="13.5" customHeight="1">
      <c r="D67" s="75"/>
      <c r="E67" s="76"/>
    </row>
    <row r="68" spans="2:5" ht="13.5" customHeight="1">
      <c r="D68" s="77"/>
      <c r="E68" s="78"/>
    </row>
    <row r="69" spans="2:5" ht="13.5" customHeight="1">
      <c r="D69" s="70"/>
      <c r="E69" s="71"/>
    </row>
    <row r="70" spans="2:5" ht="28.5" customHeight="1">
      <c r="C70" s="25"/>
      <c r="D70" s="70"/>
      <c r="E70" s="79"/>
    </row>
    <row r="71" spans="2:5" ht="13.5" customHeight="1">
      <c r="C71" s="25"/>
      <c r="D71" s="70"/>
      <c r="E71" s="74"/>
    </row>
    <row r="72" spans="2:5" ht="13.5" customHeight="1">
      <c r="D72" s="70"/>
      <c r="E72" s="71"/>
    </row>
    <row r="73" spans="2:5" ht="13.5" customHeight="1">
      <c r="D73" s="70"/>
      <c r="E73" s="78"/>
    </row>
    <row r="74" spans="2:5" ht="13.5" customHeight="1">
      <c r="D74" s="70"/>
      <c r="E74" s="71"/>
    </row>
    <row r="75" spans="2:5" ht="22.5" customHeight="1">
      <c r="D75" s="70"/>
      <c r="E75" s="80"/>
    </row>
    <row r="76" spans="2:5" ht="13.5" customHeight="1">
      <c r="D76" s="75"/>
      <c r="E76" s="76"/>
    </row>
    <row r="77" spans="2:5" ht="13.5" customHeight="1">
      <c r="B77" s="25"/>
      <c r="D77" s="75"/>
      <c r="E77" s="81"/>
    </row>
    <row r="78" spans="2:5" ht="13.5" customHeight="1">
      <c r="C78" s="25"/>
      <c r="D78" s="75"/>
      <c r="E78" s="82"/>
    </row>
    <row r="79" spans="2:5" ht="13.5" customHeight="1">
      <c r="C79" s="25"/>
      <c r="D79" s="77"/>
      <c r="E79" s="74"/>
    </row>
    <row r="80" spans="2:5" ht="13.5" customHeight="1">
      <c r="D80" s="70"/>
      <c r="E80" s="71"/>
    </row>
    <row r="81" spans="1:5" ht="13.5" customHeight="1">
      <c r="B81" s="25"/>
      <c r="D81" s="70"/>
      <c r="E81" s="72"/>
    </row>
    <row r="82" spans="1:5" ht="13.5" customHeight="1">
      <c r="C82" s="25"/>
      <c r="D82" s="70"/>
      <c r="E82" s="81"/>
    </row>
    <row r="83" spans="1:5" ht="13.5" customHeight="1">
      <c r="C83" s="25"/>
      <c r="D83" s="77"/>
      <c r="E83" s="74"/>
    </row>
    <row r="84" spans="1:5" ht="13.5" customHeight="1">
      <c r="D84" s="75"/>
      <c r="E84" s="71"/>
    </row>
    <row r="85" spans="1:5" ht="13.5" customHeight="1">
      <c r="C85" s="25"/>
      <c r="D85" s="75"/>
      <c r="E85" s="81"/>
    </row>
    <row r="86" spans="1:5" ht="22.5" customHeight="1">
      <c r="D86" s="77"/>
      <c r="E86" s="80"/>
    </row>
    <row r="87" spans="1:5" ht="13.5" customHeight="1">
      <c r="D87" s="70"/>
      <c r="E87" s="71"/>
    </row>
    <row r="88" spans="1:5" ht="13.5" customHeight="1">
      <c r="D88" s="77"/>
      <c r="E88" s="74"/>
    </row>
    <row r="89" spans="1:5" ht="13.5" customHeight="1">
      <c r="D89" s="70"/>
      <c r="E89" s="71"/>
    </row>
    <row r="90" spans="1:5" ht="13.5" customHeight="1">
      <c r="D90" s="70"/>
      <c r="E90" s="71"/>
    </row>
    <row r="91" spans="1:5" ht="13.5" customHeight="1">
      <c r="A91" s="25"/>
      <c r="D91" s="83"/>
      <c r="E91" s="81"/>
    </row>
    <row r="92" spans="1:5" ht="13.5" customHeight="1">
      <c r="B92" s="25"/>
      <c r="C92" s="25"/>
      <c r="D92" s="84"/>
      <c r="E92" s="81"/>
    </row>
    <row r="93" spans="1:5" ht="13.5" customHeight="1">
      <c r="B93" s="25"/>
      <c r="C93" s="25"/>
      <c r="D93" s="84"/>
      <c r="E93" s="72"/>
    </row>
    <row r="94" spans="1:5" ht="13.5" customHeight="1">
      <c r="B94" s="25"/>
      <c r="C94" s="25"/>
      <c r="D94" s="77"/>
      <c r="E94" s="78"/>
    </row>
    <row r="95" spans="1:5">
      <c r="D95" s="70"/>
      <c r="E95" s="71"/>
    </row>
    <row r="96" spans="1:5">
      <c r="B96" s="25"/>
      <c r="D96" s="70"/>
      <c r="E96" s="81"/>
    </row>
    <row r="97" spans="3:5">
      <c r="C97" s="25"/>
      <c r="D97" s="70"/>
      <c r="E97" s="72"/>
    </row>
    <row r="98" spans="3:5">
      <c r="C98" s="25"/>
      <c r="D98" s="77"/>
      <c r="E98" s="74"/>
    </row>
    <row r="99" spans="3:5">
      <c r="D99" s="70"/>
      <c r="E99" s="71"/>
    </row>
    <row r="100" spans="3:5">
      <c r="D100" s="70"/>
      <c r="E100" s="71"/>
    </row>
    <row r="101" spans="3:5">
      <c r="D101" s="26"/>
      <c r="E101" s="27"/>
    </row>
    <row r="102" spans="3:5">
      <c r="D102" s="70"/>
      <c r="E102" s="71"/>
    </row>
    <row r="103" spans="3:5">
      <c r="D103" s="70"/>
      <c r="E103" s="71"/>
    </row>
    <row r="104" spans="3:5">
      <c r="D104" s="70"/>
      <c r="E104" s="71"/>
    </row>
    <row r="105" spans="3:5">
      <c r="D105" s="77"/>
      <c r="E105" s="74"/>
    </row>
    <row r="106" spans="3:5">
      <c r="D106" s="70"/>
      <c r="E106" s="71"/>
    </row>
    <row r="107" spans="3:5">
      <c r="D107" s="77"/>
      <c r="E107" s="74"/>
    </row>
    <row r="108" spans="3:5">
      <c r="D108" s="70"/>
      <c r="E108" s="71"/>
    </row>
    <row r="109" spans="3:5" ht="54" customHeight="1">
      <c r="D109" s="70"/>
      <c r="E109" s="71"/>
    </row>
    <row r="110" spans="3:5">
      <c r="D110" s="70"/>
      <c r="E110" s="71"/>
    </row>
    <row r="111" spans="3:5">
      <c r="D111" s="70"/>
      <c r="E111" s="71"/>
    </row>
    <row r="112" spans="3:5" ht="28.5" customHeight="1">
      <c r="D112" s="70"/>
      <c r="E112" s="71"/>
    </row>
    <row r="113" spans="3:5">
      <c r="D113" s="26"/>
      <c r="E113" s="27"/>
    </row>
    <row r="114" spans="3:5">
      <c r="D114" s="26"/>
      <c r="E114" s="27"/>
    </row>
    <row r="115" spans="3:5">
      <c r="D115" s="70"/>
      <c r="E115" s="71"/>
    </row>
    <row r="116" spans="3:5">
      <c r="D116" s="77"/>
      <c r="E116" s="74"/>
    </row>
    <row r="117" spans="3:5">
      <c r="D117" s="70"/>
      <c r="E117" s="71"/>
    </row>
    <row r="118" spans="3:5">
      <c r="D118" s="70"/>
      <c r="E118" s="71"/>
    </row>
    <row r="119" spans="3:5">
      <c r="D119" s="77"/>
      <c r="E119" s="74"/>
    </row>
    <row r="120" spans="3:5">
      <c r="D120" s="70"/>
      <c r="E120" s="71"/>
    </row>
    <row r="121" spans="3:5">
      <c r="D121" s="26"/>
      <c r="E121" s="27"/>
    </row>
    <row r="122" spans="3:5">
      <c r="D122" s="77"/>
      <c r="E122" s="29"/>
    </row>
    <row r="123" spans="3:5">
      <c r="D123" s="75"/>
      <c r="E123" s="27"/>
    </row>
    <row r="124" spans="3:5">
      <c r="D124" s="77"/>
      <c r="E124" s="74"/>
    </row>
    <row r="125" spans="3:5">
      <c r="D125" s="70"/>
      <c r="E125" s="71"/>
    </row>
    <row r="126" spans="3:5">
      <c r="C126" s="25"/>
      <c r="D126" s="70"/>
      <c r="E126" s="72"/>
    </row>
    <row r="127" spans="3:5">
      <c r="D127" s="75"/>
      <c r="E127" s="74"/>
    </row>
    <row r="128" spans="3:5">
      <c r="D128" s="75"/>
      <c r="E128" s="27"/>
    </row>
    <row r="129" spans="2:5">
      <c r="C129" s="25"/>
      <c r="D129" s="75"/>
      <c r="E129" s="30"/>
    </row>
    <row r="130" spans="2:5">
      <c r="C130" s="25"/>
      <c r="D130" s="77"/>
      <c r="E130" s="78"/>
    </row>
    <row r="131" spans="2:5">
      <c r="D131" s="70"/>
      <c r="E131" s="71"/>
    </row>
    <row r="132" spans="2:5">
      <c r="D132" s="28"/>
      <c r="E132" s="31"/>
    </row>
    <row r="133" spans="2:5">
      <c r="D133" s="26"/>
      <c r="E133" s="27"/>
    </row>
    <row r="134" spans="2:5">
      <c r="B134" s="25"/>
      <c r="D134" s="26"/>
      <c r="E134" s="32"/>
    </row>
    <row r="135" spans="2:5">
      <c r="C135" s="25"/>
      <c r="D135" s="26"/>
      <c r="E135" s="32"/>
    </row>
    <row r="136" spans="2:5" ht="11.25" customHeight="1">
      <c r="D136" s="28"/>
      <c r="E136" s="29"/>
    </row>
    <row r="137" spans="2:5" ht="24" customHeight="1">
      <c r="D137" s="26"/>
      <c r="E137" s="27"/>
    </row>
    <row r="138" spans="2:5" ht="15" customHeight="1">
      <c r="B138" s="25"/>
      <c r="D138" s="26"/>
      <c r="E138" s="33"/>
    </row>
    <row r="139" spans="2:5" ht="11.25" customHeight="1">
      <c r="C139" s="25"/>
      <c r="D139" s="26"/>
      <c r="E139" s="72"/>
    </row>
    <row r="140" spans="2:5">
      <c r="C140" s="25"/>
      <c r="D140" s="77"/>
      <c r="E140" s="78"/>
    </row>
    <row r="141" spans="2:5" ht="13.5" customHeight="1">
      <c r="D141" s="70"/>
      <c r="E141" s="71"/>
    </row>
    <row r="142" spans="2:5" ht="12.75" customHeight="1">
      <c r="C142" s="25"/>
      <c r="D142" s="70"/>
      <c r="E142" s="30"/>
    </row>
    <row r="143" spans="2:5" ht="12.75" customHeight="1">
      <c r="D143" s="28"/>
      <c r="E143" s="29"/>
    </row>
    <row r="144" spans="2:5">
      <c r="D144" s="26"/>
      <c r="E144" s="27"/>
    </row>
    <row r="145" spans="1:5">
      <c r="D145" s="70"/>
      <c r="E145" s="71"/>
    </row>
    <row r="146" spans="1:5">
      <c r="A146" s="81"/>
      <c r="B146" s="45"/>
      <c r="C146" s="45"/>
      <c r="D146" s="45"/>
      <c r="E146" s="81"/>
    </row>
    <row r="147" spans="1:5">
      <c r="A147" s="25"/>
      <c r="D147" s="83"/>
      <c r="E147" s="81"/>
    </row>
    <row r="148" spans="1:5">
      <c r="A148" s="25"/>
      <c r="B148" s="25"/>
      <c r="D148" s="83"/>
      <c r="E148" s="72"/>
    </row>
    <row r="149" spans="1:5" ht="19.5" customHeight="1">
      <c r="C149" s="25"/>
      <c r="D149" s="70"/>
      <c r="E149" s="81"/>
    </row>
    <row r="150" spans="1:5" ht="15" customHeight="1">
      <c r="D150" s="73"/>
      <c r="E150" s="74"/>
    </row>
    <row r="151" spans="1:5">
      <c r="B151" s="25"/>
      <c r="D151" s="70"/>
      <c r="E151" s="72"/>
    </row>
    <row r="152" spans="1:5">
      <c r="C152" s="25"/>
      <c r="D152" s="70"/>
      <c r="E152" s="72"/>
    </row>
    <row r="153" spans="1:5">
      <c r="D153" s="77"/>
      <c r="E153" s="78"/>
    </row>
    <row r="154" spans="1:5">
      <c r="C154" s="25"/>
      <c r="D154" s="70"/>
      <c r="E154" s="79"/>
    </row>
    <row r="155" spans="1:5">
      <c r="D155" s="70"/>
      <c r="E155" s="78"/>
    </row>
    <row r="156" spans="1:5">
      <c r="B156" s="25"/>
      <c r="D156" s="75"/>
      <c r="E156" s="81"/>
    </row>
    <row r="157" spans="1:5" ht="22.5" customHeight="1">
      <c r="C157" s="25"/>
      <c r="D157" s="75"/>
      <c r="E157" s="82"/>
    </row>
    <row r="158" spans="1:5">
      <c r="D158" s="77"/>
      <c r="E158" s="74"/>
    </row>
    <row r="159" spans="1:5">
      <c r="A159" s="25"/>
      <c r="D159" s="83"/>
      <c r="E159" s="81"/>
    </row>
    <row r="160" spans="1:5">
      <c r="B160" s="25"/>
      <c r="D160" s="70"/>
      <c r="E160" s="81"/>
    </row>
    <row r="161" spans="1:5">
      <c r="C161" s="25"/>
      <c r="D161" s="70"/>
      <c r="E161" s="72"/>
    </row>
    <row r="162" spans="1:5" ht="13.5" customHeight="1">
      <c r="C162" s="25"/>
      <c r="D162" s="77"/>
      <c r="E162" s="74"/>
    </row>
    <row r="163" spans="1:5" ht="13.5" customHeight="1">
      <c r="C163" s="25"/>
      <c r="D163" s="70"/>
      <c r="E163" s="72"/>
    </row>
    <row r="164" spans="1:5" ht="13.5" customHeight="1">
      <c r="D164" s="28"/>
      <c r="E164" s="29"/>
    </row>
    <row r="165" spans="1:5">
      <c r="C165" s="25"/>
      <c r="D165" s="75"/>
      <c r="E165" s="30"/>
    </row>
    <row r="166" spans="1:5">
      <c r="C166" s="25"/>
      <c r="D166" s="77"/>
      <c r="E166" s="78"/>
    </row>
    <row r="167" spans="1:5">
      <c r="D167" s="28"/>
      <c r="E167" s="34"/>
    </row>
    <row r="168" spans="1:5">
      <c r="B168" s="25"/>
      <c r="D168" s="26"/>
      <c r="E168" s="33"/>
    </row>
    <row r="169" spans="1:5">
      <c r="C169" s="25"/>
      <c r="D169" s="26"/>
      <c r="E169" s="72"/>
    </row>
    <row r="170" spans="1:5">
      <c r="C170" s="25"/>
      <c r="D170" s="77"/>
      <c r="E170" s="78"/>
    </row>
    <row r="171" spans="1:5">
      <c r="A171" s="44"/>
      <c r="B171" s="44"/>
      <c r="C171" s="44"/>
      <c r="D171" s="44"/>
    </row>
    <row r="172" spans="1:5">
      <c r="A172" s="44"/>
      <c r="B172" s="44"/>
      <c r="C172" s="44"/>
      <c r="D172" s="44"/>
    </row>
    <row r="173" spans="1:5">
      <c r="A173" s="44"/>
      <c r="B173" s="44"/>
      <c r="C173" s="44"/>
      <c r="D173" s="44"/>
    </row>
    <row r="174" spans="1:5">
      <c r="A174" s="44"/>
      <c r="B174" s="44"/>
      <c r="C174" s="44"/>
      <c r="D174" s="44"/>
    </row>
    <row r="175" spans="1:5">
      <c r="A175" s="44"/>
      <c r="B175" s="44"/>
      <c r="C175" s="44"/>
      <c r="D175" s="44"/>
    </row>
    <row r="176" spans="1:5" ht="18" customHeight="1">
      <c r="A176" s="44"/>
      <c r="B176" s="44"/>
      <c r="C176" s="44"/>
      <c r="D176" s="44"/>
    </row>
    <row r="177" spans="1:5" ht="28.5" customHeight="1">
      <c r="A177" s="44"/>
      <c r="B177" s="44"/>
      <c r="C177" s="44"/>
      <c r="D177" s="44"/>
    </row>
    <row r="178" spans="1:5">
      <c r="A178" s="44"/>
      <c r="B178" s="44"/>
      <c r="C178" s="44"/>
      <c r="D178" s="44"/>
    </row>
    <row r="179" spans="1:5">
      <c r="A179" s="25"/>
      <c r="B179" s="25"/>
      <c r="C179" s="25"/>
      <c r="D179" s="36"/>
      <c r="E179" s="9"/>
    </row>
    <row r="180" spans="1:5">
      <c r="A180" s="25"/>
      <c r="B180" s="25"/>
      <c r="C180" s="25"/>
      <c r="D180" s="36"/>
      <c r="E180" s="9"/>
    </row>
    <row r="181" spans="1:5" ht="17.25" customHeight="1">
      <c r="A181" s="25"/>
      <c r="B181" s="25"/>
      <c r="C181" s="25"/>
    </row>
    <row r="182" spans="1:5" ht="13.5" customHeight="1">
      <c r="A182" s="25"/>
      <c r="B182" s="25"/>
      <c r="C182" s="25"/>
      <c r="D182" s="36"/>
      <c r="E182" s="9"/>
    </row>
    <row r="183" spans="1:5">
      <c r="A183" s="25"/>
      <c r="B183" s="25"/>
      <c r="C183" s="25"/>
      <c r="D183" s="36"/>
      <c r="E183" s="37"/>
    </row>
    <row r="184" spans="1:5">
      <c r="A184" s="25"/>
      <c r="B184" s="25"/>
      <c r="C184" s="25"/>
      <c r="D184" s="36"/>
      <c r="E184" s="9"/>
    </row>
    <row r="185" spans="1:5">
      <c r="A185" s="25"/>
      <c r="B185" s="25"/>
      <c r="C185" s="25"/>
      <c r="D185" s="36"/>
      <c r="E185" s="79"/>
    </row>
    <row r="186" spans="1:5">
      <c r="D186" s="77"/>
      <c r="E186" s="80"/>
    </row>
    <row r="188" spans="1:5" ht="22.5" customHeight="1"/>
    <row r="189" spans="1:5" ht="22.5" customHeight="1"/>
  </sheetData>
  <mergeCells count="7">
    <mergeCell ref="B64:I64"/>
    <mergeCell ref="B48:I48"/>
    <mergeCell ref="A1:H1"/>
    <mergeCell ref="B3:I3"/>
    <mergeCell ref="B20:I20"/>
    <mergeCell ref="B22:I22"/>
    <mergeCell ref="B39:I3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95" firstPageNumber="2" orientation="landscape" useFirstPageNumber="1" r:id="rId1"/>
  <headerFooter alignWithMargins="0">
    <oddFooter>&amp;R&amp;P</oddFooter>
  </headerFooter>
  <rowBreaks count="2" manualBreakCount="2">
    <brk id="20" max="8" man="1"/>
    <brk id="11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1"/>
  <sheetViews>
    <sheetView tabSelected="1" zoomScaleNormal="100" workbookViewId="0">
      <selection activeCell="N1" sqref="N1"/>
    </sheetView>
  </sheetViews>
  <sheetFormatPr defaultColWidth="11.42578125" defaultRowHeight="12.75"/>
  <cols>
    <col min="1" max="1" width="11.42578125" style="40" bestFit="1" customWidth="1"/>
    <col min="2" max="2" width="34.42578125" style="41" customWidth="1"/>
    <col min="3" max="3" width="13.42578125" style="2" customWidth="1"/>
    <col min="4" max="4" width="15.7109375" style="2" customWidth="1"/>
    <col min="5" max="5" width="12.42578125" style="2" customWidth="1"/>
    <col min="6" max="6" width="14.140625" style="2" customWidth="1"/>
    <col min="7" max="7" width="13.7109375" style="2" customWidth="1"/>
    <col min="8" max="8" width="10.85546875" style="2" customWidth="1"/>
    <col min="9" max="9" width="14.28515625" style="2" customWidth="1"/>
    <col min="10" max="11" width="10" style="2" customWidth="1"/>
    <col min="12" max="13" width="12.28515625" style="2" customWidth="1"/>
    <col min="14" max="14" width="14.140625" style="139" customWidth="1"/>
    <col min="15" max="15" width="15.140625" style="139" customWidth="1"/>
    <col min="16" max="16" width="12.42578125" style="139" customWidth="1"/>
    <col min="17" max="19" width="11.42578125" style="139" customWidth="1"/>
    <col min="20" max="20" width="13.85546875" style="139" customWidth="1"/>
    <col min="21" max="23" width="11.42578125" style="139" customWidth="1"/>
    <col min="24" max="24" width="12.85546875" style="139" customWidth="1"/>
    <col min="25" max="27" width="11.42578125" style="139" customWidth="1"/>
    <col min="28" max="254" width="11.42578125" style="139"/>
    <col min="255" max="255" width="11.42578125" style="139" bestFit="1" customWidth="1"/>
    <col min="256" max="256" width="34.42578125" style="139" customWidth="1"/>
    <col min="257" max="257" width="14.28515625" style="139" customWidth="1"/>
    <col min="258" max="258" width="15.7109375" style="139" customWidth="1"/>
    <col min="259" max="259" width="12.42578125" style="139" bestFit="1" customWidth="1"/>
    <col min="260" max="260" width="14.140625" style="139" bestFit="1" customWidth="1"/>
    <col min="261" max="261" width="12" style="139" customWidth="1"/>
    <col min="262" max="263" width="10.85546875" style="139" customWidth="1"/>
    <col min="264" max="264" width="14.28515625" style="139" customWidth="1"/>
    <col min="265" max="265" width="10" style="139" bestFit="1" customWidth="1"/>
    <col min="266" max="267" width="12.28515625" style="139" bestFit="1" customWidth="1"/>
    <col min="268" max="268" width="14.140625" style="139" customWidth="1"/>
    <col min="269" max="269" width="15.140625" style="139" customWidth="1"/>
    <col min="270" max="270" width="11.42578125" style="139"/>
    <col min="271" max="271" width="10.85546875" style="139" customWidth="1"/>
    <col min="272" max="274" width="11.42578125" style="139"/>
    <col min="275" max="275" width="13.85546875" style="139" customWidth="1"/>
    <col min="276" max="279" width="11.42578125" style="139"/>
    <col min="280" max="280" width="10.85546875" style="139" customWidth="1"/>
    <col min="281" max="510" width="11.42578125" style="139"/>
    <col min="511" max="511" width="11.42578125" style="139" bestFit="1" customWidth="1"/>
    <col min="512" max="512" width="34.42578125" style="139" customWidth="1"/>
    <col min="513" max="513" width="14.28515625" style="139" customWidth="1"/>
    <col min="514" max="514" width="15.7109375" style="139" customWidth="1"/>
    <col min="515" max="515" width="12.42578125" style="139" bestFit="1" customWidth="1"/>
    <col min="516" max="516" width="14.140625" style="139" bestFit="1" customWidth="1"/>
    <col min="517" max="517" width="12" style="139" customWidth="1"/>
    <col min="518" max="519" width="10.85546875" style="139" customWidth="1"/>
    <col min="520" max="520" width="14.28515625" style="139" customWidth="1"/>
    <col min="521" max="521" width="10" style="139" bestFit="1" customWidth="1"/>
    <col min="522" max="523" width="12.28515625" style="139" bestFit="1" customWidth="1"/>
    <col min="524" max="524" width="14.140625" style="139" customWidth="1"/>
    <col min="525" max="525" width="15.140625" style="139" customWidth="1"/>
    <col min="526" max="526" width="11.42578125" style="139"/>
    <col min="527" max="527" width="10.85546875" style="139" customWidth="1"/>
    <col min="528" max="530" width="11.42578125" style="139"/>
    <col min="531" max="531" width="13.85546875" style="139" customWidth="1"/>
    <col min="532" max="535" width="11.42578125" style="139"/>
    <col min="536" max="536" width="10.85546875" style="139" customWidth="1"/>
    <col min="537" max="766" width="11.42578125" style="139"/>
    <col min="767" max="767" width="11.42578125" style="139" bestFit="1" customWidth="1"/>
    <col min="768" max="768" width="34.42578125" style="139" customWidth="1"/>
    <col min="769" max="769" width="14.28515625" style="139" customWidth="1"/>
    <col min="770" max="770" width="15.7109375" style="139" customWidth="1"/>
    <col min="771" max="771" width="12.42578125" style="139" bestFit="1" customWidth="1"/>
    <col min="772" max="772" width="14.140625" style="139" bestFit="1" customWidth="1"/>
    <col min="773" max="773" width="12" style="139" customWidth="1"/>
    <col min="774" max="775" width="10.85546875" style="139" customWidth="1"/>
    <col min="776" max="776" width="14.28515625" style="139" customWidth="1"/>
    <col min="777" max="777" width="10" style="139" bestFit="1" customWidth="1"/>
    <col min="778" max="779" width="12.28515625" style="139" bestFit="1" customWidth="1"/>
    <col min="780" max="780" width="14.140625" style="139" customWidth="1"/>
    <col min="781" max="781" width="15.140625" style="139" customWidth="1"/>
    <col min="782" max="782" width="11.42578125" style="139"/>
    <col min="783" max="783" width="10.85546875" style="139" customWidth="1"/>
    <col min="784" max="786" width="11.42578125" style="139"/>
    <col min="787" max="787" width="13.85546875" style="139" customWidth="1"/>
    <col min="788" max="791" width="11.42578125" style="139"/>
    <col min="792" max="792" width="10.85546875" style="139" customWidth="1"/>
    <col min="793" max="1022" width="11.42578125" style="139"/>
    <col min="1023" max="1023" width="11.42578125" style="139" bestFit="1" customWidth="1"/>
    <col min="1024" max="1024" width="34.42578125" style="139" customWidth="1"/>
    <col min="1025" max="1025" width="14.28515625" style="139" customWidth="1"/>
    <col min="1026" max="1026" width="15.7109375" style="139" customWidth="1"/>
    <col min="1027" max="1027" width="12.42578125" style="139" bestFit="1" customWidth="1"/>
    <col min="1028" max="1028" width="14.140625" style="139" bestFit="1" customWidth="1"/>
    <col min="1029" max="1029" width="12" style="139" customWidth="1"/>
    <col min="1030" max="1031" width="10.85546875" style="139" customWidth="1"/>
    <col min="1032" max="1032" width="14.28515625" style="139" customWidth="1"/>
    <col min="1033" max="1033" width="10" style="139" bestFit="1" customWidth="1"/>
    <col min="1034" max="1035" width="12.28515625" style="139" bestFit="1" customWidth="1"/>
    <col min="1036" max="1036" width="14.140625" style="139" customWidth="1"/>
    <col min="1037" max="1037" width="15.140625" style="139" customWidth="1"/>
    <col min="1038" max="1038" width="11.42578125" style="139"/>
    <col min="1039" max="1039" width="10.85546875" style="139" customWidth="1"/>
    <col min="1040" max="1042" width="11.42578125" style="139"/>
    <col min="1043" max="1043" width="13.85546875" style="139" customWidth="1"/>
    <col min="1044" max="1047" width="11.42578125" style="139"/>
    <col min="1048" max="1048" width="10.85546875" style="139" customWidth="1"/>
    <col min="1049" max="1278" width="11.42578125" style="139"/>
    <col min="1279" max="1279" width="11.42578125" style="139" bestFit="1" customWidth="1"/>
    <col min="1280" max="1280" width="34.42578125" style="139" customWidth="1"/>
    <col min="1281" max="1281" width="14.28515625" style="139" customWidth="1"/>
    <col min="1282" max="1282" width="15.7109375" style="139" customWidth="1"/>
    <col min="1283" max="1283" width="12.42578125" style="139" bestFit="1" customWidth="1"/>
    <col min="1284" max="1284" width="14.140625" style="139" bestFit="1" customWidth="1"/>
    <col min="1285" max="1285" width="12" style="139" customWidth="1"/>
    <col min="1286" max="1287" width="10.85546875" style="139" customWidth="1"/>
    <col min="1288" max="1288" width="14.28515625" style="139" customWidth="1"/>
    <col min="1289" max="1289" width="10" style="139" bestFit="1" customWidth="1"/>
    <col min="1290" max="1291" width="12.28515625" style="139" bestFit="1" customWidth="1"/>
    <col min="1292" max="1292" width="14.140625" style="139" customWidth="1"/>
    <col min="1293" max="1293" width="15.140625" style="139" customWidth="1"/>
    <col min="1294" max="1294" width="11.42578125" style="139"/>
    <col min="1295" max="1295" width="10.85546875" style="139" customWidth="1"/>
    <col min="1296" max="1298" width="11.42578125" style="139"/>
    <col min="1299" max="1299" width="13.85546875" style="139" customWidth="1"/>
    <col min="1300" max="1303" width="11.42578125" style="139"/>
    <col min="1304" max="1304" width="10.85546875" style="139" customWidth="1"/>
    <col min="1305" max="1534" width="11.42578125" style="139"/>
    <col min="1535" max="1535" width="11.42578125" style="139" bestFit="1" customWidth="1"/>
    <col min="1536" max="1536" width="34.42578125" style="139" customWidth="1"/>
    <col min="1537" max="1537" width="14.28515625" style="139" customWidth="1"/>
    <col min="1538" max="1538" width="15.7109375" style="139" customWidth="1"/>
    <col min="1539" max="1539" width="12.42578125" style="139" bestFit="1" customWidth="1"/>
    <col min="1540" max="1540" width="14.140625" style="139" bestFit="1" customWidth="1"/>
    <col min="1541" max="1541" width="12" style="139" customWidth="1"/>
    <col min="1542" max="1543" width="10.85546875" style="139" customWidth="1"/>
    <col min="1544" max="1544" width="14.28515625" style="139" customWidth="1"/>
    <col min="1545" max="1545" width="10" style="139" bestFit="1" customWidth="1"/>
    <col min="1546" max="1547" width="12.28515625" style="139" bestFit="1" customWidth="1"/>
    <col min="1548" max="1548" width="14.140625" style="139" customWidth="1"/>
    <col min="1549" max="1549" width="15.140625" style="139" customWidth="1"/>
    <col min="1550" max="1550" width="11.42578125" style="139"/>
    <col min="1551" max="1551" width="10.85546875" style="139" customWidth="1"/>
    <col min="1552" max="1554" width="11.42578125" style="139"/>
    <col min="1555" max="1555" width="13.85546875" style="139" customWidth="1"/>
    <col min="1556" max="1559" width="11.42578125" style="139"/>
    <col min="1560" max="1560" width="10.85546875" style="139" customWidth="1"/>
    <col min="1561" max="1790" width="11.42578125" style="139"/>
    <col min="1791" max="1791" width="11.42578125" style="139" bestFit="1" customWidth="1"/>
    <col min="1792" max="1792" width="34.42578125" style="139" customWidth="1"/>
    <col min="1793" max="1793" width="14.28515625" style="139" customWidth="1"/>
    <col min="1794" max="1794" width="15.7109375" style="139" customWidth="1"/>
    <col min="1795" max="1795" width="12.42578125" style="139" bestFit="1" customWidth="1"/>
    <col min="1796" max="1796" width="14.140625" style="139" bestFit="1" customWidth="1"/>
    <col min="1797" max="1797" width="12" style="139" customWidth="1"/>
    <col min="1798" max="1799" width="10.85546875" style="139" customWidth="1"/>
    <col min="1800" max="1800" width="14.28515625" style="139" customWidth="1"/>
    <col min="1801" max="1801" width="10" style="139" bestFit="1" customWidth="1"/>
    <col min="1802" max="1803" width="12.28515625" style="139" bestFit="1" customWidth="1"/>
    <col min="1804" max="1804" width="14.140625" style="139" customWidth="1"/>
    <col min="1805" max="1805" width="15.140625" style="139" customWidth="1"/>
    <col min="1806" max="1806" width="11.42578125" style="139"/>
    <col min="1807" max="1807" width="10.85546875" style="139" customWidth="1"/>
    <col min="1808" max="1810" width="11.42578125" style="139"/>
    <col min="1811" max="1811" width="13.85546875" style="139" customWidth="1"/>
    <col min="1812" max="1815" width="11.42578125" style="139"/>
    <col min="1816" max="1816" width="10.85546875" style="139" customWidth="1"/>
    <col min="1817" max="2046" width="11.42578125" style="139"/>
    <col min="2047" max="2047" width="11.42578125" style="139" bestFit="1" customWidth="1"/>
    <col min="2048" max="2048" width="34.42578125" style="139" customWidth="1"/>
    <col min="2049" max="2049" width="14.28515625" style="139" customWidth="1"/>
    <col min="2050" max="2050" width="15.7109375" style="139" customWidth="1"/>
    <col min="2051" max="2051" width="12.42578125" style="139" bestFit="1" customWidth="1"/>
    <col min="2052" max="2052" width="14.140625" style="139" bestFit="1" customWidth="1"/>
    <col min="2053" max="2053" width="12" style="139" customWidth="1"/>
    <col min="2054" max="2055" width="10.85546875" style="139" customWidth="1"/>
    <col min="2056" max="2056" width="14.28515625" style="139" customWidth="1"/>
    <col min="2057" max="2057" width="10" style="139" bestFit="1" customWidth="1"/>
    <col min="2058" max="2059" width="12.28515625" style="139" bestFit="1" customWidth="1"/>
    <col min="2060" max="2060" width="14.140625" style="139" customWidth="1"/>
    <col min="2061" max="2061" width="15.140625" style="139" customWidth="1"/>
    <col min="2062" max="2062" width="11.42578125" style="139"/>
    <col min="2063" max="2063" width="10.85546875" style="139" customWidth="1"/>
    <col min="2064" max="2066" width="11.42578125" style="139"/>
    <col min="2067" max="2067" width="13.85546875" style="139" customWidth="1"/>
    <col min="2068" max="2071" width="11.42578125" style="139"/>
    <col min="2072" max="2072" width="10.85546875" style="139" customWidth="1"/>
    <col min="2073" max="2302" width="11.42578125" style="139"/>
    <col min="2303" max="2303" width="11.42578125" style="139" bestFit="1" customWidth="1"/>
    <col min="2304" max="2304" width="34.42578125" style="139" customWidth="1"/>
    <col min="2305" max="2305" width="14.28515625" style="139" customWidth="1"/>
    <col min="2306" max="2306" width="15.7109375" style="139" customWidth="1"/>
    <col min="2307" max="2307" width="12.42578125" style="139" bestFit="1" customWidth="1"/>
    <col min="2308" max="2308" width="14.140625" style="139" bestFit="1" customWidth="1"/>
    <col min="2309" max="2309" width="12" style="139" customWidth="1"/>
    <col min="2310" max="2311" width="10.85546875" style="139" customWidth="1"/>
    <col min="2312" max="2312" width="14.28515625" style="139" customWidth="1"/>
    <col min="2313" max="2313" width="10" style="139" bestFit="1" customWidth="1"/>
    <col min="2314" max="2315" width="12.28515625" style="139" bestFit="1" customWidth="1"/>
    <col min="2316" max="2316" width="14.140625" style="139" customWidth="1"/>
    <col min="2317" max="2317" width="15.140625" style="139" customWidth="1"/>
    <col min="2318" max="2318" width="11.42578125" style="139"/>
    <col min="2319" max="2319" width="10.85546875" style="139" customWidth="1"/>
    <col min="2320" max="2322" width="11.42578125" style="139"/>
    <col min="2323" max="2323" width="13.85546875" style="139" customWidth="1"/>
    <col min="2324" max="2327" width="11.42578125" style="139"/>
    <col min="2328" max="2328" width="10.85546875" style="139" customWidth="1"/>
    <col min="2329" max="2558" width="11.42578125" style="139"/>
    <col min="2559" max="2559" width="11.42578125" style="139" bestFit="1" customWidth="1"/>
    <col min="2560" max="2560" width="34.42578125" style="139" customWidth="1"/>
    <col min="2561" max="2561" width="14.28515625" style="139" customWidth="1"/>
    <col min="2562" max="2562" width="15.7109375" style="139" customWidth="1"/>
    <col min="2563" max="2563" width="12.42578125" style="139" bestFit="1" customWidth="1"/>
    <col min="2564" max="2564" width="14.140625" style="139" bestFit="1" customWidth="1"/>
    <col min="2565" max="2565" width="12" style="139" customWidth="1"/>
    <col min="2566" max="2567" width="10.85546875" style="139" customWidth="1"/>
    <col min="2568" max="2568" width="14.28515625" style="139" customWidth="1"/>
    <col min="2569" max="2569" width="10" style="139" bestFit="1" customWidth="1"/>
    <col min="2570" max="2571" width="12.28515625" style="139" bestFit="1" customWidth="1"/>
    <col min="2572" max="2572" width="14.140625" style="139" customWidth="1"/>
    <col min="2573" max="2573" width="15.140625" style="139" customWidth="1"/>
    <col min="2574" max="2574" width="11.42578125" style="139"/>
    <col min="2575" max="2575" width="10.85546875" style="139" customWidth="1"/>
    <col min="2576" max="2578" width="11.42578125" style="139"/>
    <col min="2579" max="2579" width="13.85546875" style="139" customWidth="1"/>
    <col min="2580" max="2583" width="11.42578125" style="139"/>
    <col min="2584" max="2584" width="10.85546875" style="139" customWidth="1"/>
    <col min="2585" max="2814" width="11.42578125" style="139"/>
    <col min="2815" max="2815" width="11.42578125" style="139" bestFit="1" customWidth="1"/>
    <col min="2816" max="2816" width="34.42578125" style="139" customWidth="1"/>
    <col min="2817" max="2817" width="14.28515625" style="139" customWidth="1"/>
    <col min="2818" max="2818" width="15.7109375" style="139" customWidth="1"/>
    <col min="2819" max="2819" width="12.42578125" style="139" bestFit="1" customWidth="1"/>
    <col min="2820" max="2820" width="14.140625" style="139" bestFit="1" customWidth="1"/>
    <col min="2821" max="2821" width="12" style="139" customWidth="1"/>
    <col min="2822" max="2823" width="10.85546875" style="139" customWidth="1"/>
    <col min="2824" max="2824" width="14.28515625" style="139" customWidth="1"/>
    <col min="2825" max="2825" width="10" style="139" bestFit="1" customWidth="1"/>
    <col min="2826" max="2827" width="12.28515625" style="139" bestFit="1" customWidth="1"/>
    <col min="2828" max="2828" width="14.140625" style="139" customWidth="1"/>
    <col min="2829" max="2829" width="15.140625" style="139" customWidth="1"/>
    <col min="2830" max="2830" width="11.42578125" style="139"/>
    <col min="2831" max="2831" width="10.85546875" style="139" customWidth="1"/>
    <col min="2832" max="2834" width="11.42578125" style="139"/>
    <col min="2835" max="2835" width="13.85546875" style="139" customWidth="1"/>
    <col min="2836" max="2839" width="11.42578125" style="139"/>
    <col min="2840" max="2840" width="10.85546875" style="139" customWidth="1"/>
    <col min="2841" max="3070" width="11.42578125" style="139"/>
    <col min="3071" max="3071" width="11.42578125" style="139" bestFit="1" customWidth="1"/>
    <col min="3072" max="3072" width="34.42578125" style="139" customWidth="1"/>
    <col min="3073" max="3073" width="14.28515625" style="139" customWidth="1"/>
    <col min="3074" max="3074" width="15.7109375" style="139" customWidth="1"/>
    <col min="3075" max="3075" width="12.42578125" style="139" bestFit="1" customWidth="1"/>
    <col min="3076" max="3076" width="14.140625" style="139" bestFit="1" customWidth="1"/>
    <col min="3077" max="3077" width="12" style="139" customWidth="1"/>
    <col min="3078" max="3079" width="10.85546875" style="139" customWidth="1"/>
    <col min="3080" max="3080" width="14.28515625" style="139" customWidth="1"/>
    <col min="3081" max="3081" width="10" style="139" bestFit="1" customWidth="1"/>
    <col min="3082" max="3083" width="12.28515625" style="139" bestFit="1" customWidth="1"/>
    <col min="3084" max="3084" width="14.140625" style="139" customWidth="1"/>
    <col min="3085" max="3085" width="15.140625" style="139" customWidth="1"/>
    <col min="3086" max="3086" width="11.42578125" style="139"/>
    <col min="3087" max="3087" width="10.85546875" style="139" customWidth="1"/>
    <col min="3088" max="3090" width="11.42578125" style="139"/>
    <col min="3091" max="3091" width="13.85546875" style="139" customWidth="1"/>
    <col min="3092" max="3095" width="11.42578125" style="139"/>
    <col min="3096" max="3096" width="10.85546875" style="139" customWidth="1"/>
    <col min="3097" max="3326" width="11.42578125" style="139"/>
    <col min="3327" max="3327" width="11.42578125" style="139" bestFit="1" customWidth="1"/>
    <col min="3328" max="3328" width="34.42578125" style="139" customWidth="1"/>
    <col min="3329" max="3329" width="14.28515625" style="139" customWidth="1"/>
    <col min="3330" max="3330" width="15.7109375" style="139" customWidth="1"/>
    <col min="3331" max="3331" width="12.42578125" style="139" bestFit="1" customWidth="1"/>
    <col min="3332" max="3332" width="14.140625" style="139" bestFit="1" customWidth="1"/>
    <col min="3333" max="3333" width="12" style="139" customWidth="1"/>
    <col min="3334" max="3335" width="10.85546875" style="139" customWidth="1"/>
    <col min="3336" max="3336" width="14.28515625" style="139" customWidth="1"/>
    <col min="3337" max="3337" width="10" style="139" bestFit="1" customWidth="1"/>
    <col min="3338" max="3339" width="12.28515625" style="139" bestFit="1" customWidth="1"/>
    <col min="3340" max="3340" width="14.140625" style="139" customWidth="1"/>
    <col min="3341" max="3341" width="15.140625" style="139" customWidth="1"/>
    <col min="3342" max="3342" width="11.42578125" style="139"/>
    <col min="3343" max="3343" width="10.85546875" style="139" customWidth="1"/>
    <col min="3344" max="3346" width="11.42578125" style="139"/>
    <col min="3347" max="3347" width="13.85546875" style="139" customWidth="1"/>
    <col min="3348" max="3351" width="11.42578125" style="139"/>
    <col min="3352" max="3352" width="10.85546875" style="139" customWidth="1"/>
    <col min="3353" max="3582" width="11.42578125" style="139"/>
    <col min="3583" max="3583" width="11.42578125" style="139" bestFit="1" customWidth="1"/>
    <col min="3584" max="3584" width="34.42578125" style="139" customWidth="1"/>
    <col min="3585" max="3585" width="14.28515625" style="139" customWidth="1"/>
    <col min="3586" max="3586" width="15.7109375" style="139" customWidth="1"/>
    <col min="3587" max="3587" width="12.42578125" style="139" bestFit="1" customWidth="1"/>
    <col min="3588" max="3588" width="14.140625" style="139" bestFit="1" customWidth="1"/>
    <col min="3589" max="3589" width="12" style="139" customWidth="1"/>
    <col min="3590" max="3591" width="10.85546875" style="139" customWidth="1"/>
    <col min="3592" max="3592" width="14.28515625" style="139" customWidth="1"/>
    <col min="3593" max="3593" width="10" style="139" bestFit="1" customWidth="1"/>
    <col min="3594" max="3595" width="12.28515625" style="139" bestFit="1" customWidth="1"/>
    <col min="3596" max="3596" width="14.140625" style="139" customWidth="1"/>
    <col min="3597" max="3597" width="15.140625" style="139" customWidth="1"/>
    <col min="3598" max="3598" width="11.42578125" style="139"/>
    <col min="3599" max="3599" width="10.85546875" style="139" customWidth="1"/>
    <col min="3600" max="3602" width="11.42578125" style="139"/>
    <col min="3603" max="3603" width="13.85546875" style="139" customWidth="1"/>
    <col min="3604" max="3607" width="11.42578125" style="139"/>
    <col min="3608" max="3608" width="10.85546875" style="139" customWidth="1"/>
    <col min="3609" max="3838" width="11.42578125" style="139"/>
    <col min="3839" max="3839" width="11.42578125" style="139" bestFit="1" customWidth="1"/>
    <col min="3840" max="3840" width="34.42578125" style="139" customWidth="1"/>
    <col min="3841" max="3841" width="14.28515625" style="139" customWidth="1"/>
    <col min="3842" max="3842" width="15.7109375" style="139" customWidth="1"/>
    <col min="3843" max="3843" width="12.42578125" style="139" bestFit="1" customWidth="1"/>
    <col min="3844" max="3844" width="14.140625" style="139" bestFit="1" customWidth="1"/>
    <col min="3845" max="3845" width="12" style="139" customWidth="1"/>
    <col min="3846" max="3847" width="10.85546875" style="139" customWidth="1"/>
    <col min="3848" max="3848" width="14.28515625" style="139" customWidth="1"/>
    <col min="3849" max="3849" width="10" style="139" bestFit="1" customWidth="1"/>
    <col min="3850" max="3851" width="12.28515625" style="139" bestFit="1" customWidth="1"/>
    <col min="3852" max="3852" width="14.140625" style="139" customWidth="1"/>
    <col min="3853" max="3853" width="15.140625" style="139" customWidth="1"/>
    <col min="3854" max="3854" width="11.42578125" style="139"/>
    <col min="3855" max="3855" width="10.85546875" style="139" customWidth="1"/>
    <col min="3856" max="3858" width="11.42578125" style="139"/>
    <col min="3859" max="3859" width="13.85546875" style="139" customWidth="1"/>
    <col min="3860" max="3863" width="11.42578125" style="139"/>
    <col min="3864" max="3864" width="10.85546875" style="139" customWidth="1"/>
    <col min="3865" max="4094" width="11.42578125" style="139"/>
    <col min="4095" max="4095" width="11.42578125" style="139" bestFit="1" customWidth="1"/>
    <col min="4096" max="4096" width="34.42578125" style="139" customWidth="1"/>
    <col min="4097" max="4097" width="14.28515625" style="139" customWidth="1"/>
    <col min="4098" max="4098" width="15.7109375" style="139" customWidth="1"/>
    <col min="4099" max="4099" width="12.42578125" style="139" bestFit="1" customWidth="1"/>
    <col min="4100" max="4100" width="14.140625" style="139" bestFit="1" customWidth="1"/>
    <col min="4101" max="4101" width="12" style="139" customWidth="1"/>
    <col min="4102" max="4103" width="10.85546875" style="139" customWidth="1"/>
    <col min="4104" max="4104" width="14.28515625" style="139" customWidth="1"/>
    <col min="4105" max="4105" width="10" style="139" bestFit="1" customWidth="1"/>
    <col min="4106" max="4107" width="12.28515625" style="139" bestFit="1" customWidth="1"/>
    <col min="4108" max="4108" width="14.140625" style="139" customWidth="1"/>
    <col min="4109" max="4109" width="15.140625" style="139" customWidth="1"/>
    <col min="4110" max="4110" width="11.42578125" style="139"/>
    <col min="4111" max="4111" width="10.85546875" style="139" customWidth="1"/>
    <col min="4112" max="4114" width="11.42578125" style="139"/>
    <col min="4115" max="4115" width="13.85546875" style="139" customWidth="1"/>
    <col min="4116" max="4119" width="11.42578125" style="139"/>
    <col min="4120" max="4120" width="10.85546875" style="139" customWidth="1"/>
    <col min="4121" max="4350" width="11.42578125" style="139"/>
    <col min="4351" max="4351" width="11.42578125" style="139" bestFit="1" customWidth="1"/>
    <col min="4352" max="4352" width="34.42578125" style="139" customWidth="1"/>
    <col min="4353" max="4353" width="14.28515625" style="139" customWidth="1"/>
    <col min="4354" max="4354" width="15.7109375" style="139" customWidth="1"/>
    <col min="4355" max="4355" width="12.42578125" style="139" bestFit="1" customWidth="1"/>
    <col min="4356" max="4356" width="14.140625" style="139" bestFit="1" customWidth="1"/>
    <col min="4357" max="4357" width="12" style="139" customWidth="1"/>
    <col min="4358" max="4359" width="10.85546875" style="139" customWidth="1"/>
    <col min="4360" max="4360" width="14.28515625" style="139" customWidth="1"/>
    <col min="4361" max="4361" width="10" style="139" bestFit="1" customWidth="1"/>
    <col min="4362" max="4363" width="12.28515625" style="139" bestFit="1" customWidth="1"/>
    <col min="4364" max="4364" width="14.140625" style="139" customWidth="1"/>
    <col min="4365" max="4365" width="15.140625" style="139" customWidth="1"/>
    <col min="4366" max="4366" width="11.42578125" style="139"/>
    <col min="4367" max="4367" width="10.85546875" style="139" customWidth="1"/>
    <col min="4368" max="4370" width="11.42578125" style="139"/>
    <col min="4371" max="4371" width="13.85546875" style="139" customWidth="1"/>
    <col min="4372" max="4375" width="11.42578125" style="139"/>
    <col min="4376" max="4376" width="10.85546875" style="139" customWidth="1"/>
    <col min="4377" max="4606" width="11.42578125" style="139"/>
    <col min="4607" max="4607" width="11.42578125" style="139" bestFit="1" customWidth="1"/>
    <col min="4608" max="4608" width="34.42578125" style="139" customWidth="1"/>
    <col min="4609" max="4609" width="14.28515625" style="139" customWidth="1"/>
    <col min="4610" max="4610" width="15.7109375" style="139" customWidth="1"/>
    <col min="4611" max="4611" width="12.42578125" style="139" bestFit="1" customWidth="1"/>
    <col min="4612" max="4612" width="14.140625" style="139" bestFit="1" customWidth="1"/>
    <col min="4613" max="4613" width="12" style="139" customWidth="1"/>
    <col min="4614" max="4615" width="10.85546875" style="139" customWidth="1"/>
    <col min="4616" max="4616" width="14.28515625" style="139" customWidth="1"/>
    <col min="4617" max="4617" width="10" style="139" bestFit="1" customWidth="1"/>
    <col min="4618" max="4619" width="12.28515625" style="139" bestFit="1" customWidth="1"/>
    <col min="4620" max="4620" width="14.140625" style="139" customWidth="1"/>
    <col min="4621" max="4621" width="15.140625" style="139" customWidth="1"/>
    <col min="4622" max="4622" width="11.42578125" style="139"/>
    <col min="4623" max="4623" width="10.85546875" style="139" customWidth="1"/>
    <col min="4624" max="4626" width="11.42578125" style="139"/>
    <col min="4627" max="4627" width="13.85546875" style="139" customWidth="1"/>
    <col min="4628" max="4631" width="11.42578125" style="139"/>
    <col min="4632" max="4632" width="10.85546875" style="139" customWidth="1"/>
    <col min="4633" max="4862" width="11.42578125" style="139"/>
    <col min="4863" max="4863" width="11.42578125" style="139" bestFit="1" customWidth="1"/>
    <col min="4864" max="4864" width="34.42578125" style="139" customWidth="1"/>
    <col min="4865" max="4865" width="14.28515625" style="139" customWidth="1"/>
    <col min="4866" max="4866" width="15.7109375" style="139" customWidth="1"/>
    <col min="4867" max="4867" width="12.42578125" style="139" bestFit="1" customWidth="1"/>
    <col min="4868" max="4868" width="14.140625" style="139" bestFit="1" customWidth="1"/>
    <col min="4869" max="4869" width="12" style="139" customWidth="1"/>
    <col min="4870" max="4871" width="10.85546875" style="139" customWidth="1"/>
    <col min="4872" max="4872" width="14.28515625" style="139" customWidth="1"/>
    <col min="4873" max="4873" width="10" style="139" bestFit="1" customWidth="1"/>
    <col min="4874" max="4875" width="12.28515625" style="139" bestFit="1" customWidth="1"/>
    <col min="4876" max="4876" width="14.140625" style="139" customWidth="1"/>
    <col min="4877" max="4877" width="15.140625" style="139" customWidth="1"/>
    <col min="4878" max="4878" width="11.42578125" style="139"/>
    <col min="4879" max="4879" width="10.85546875" style="139" customWidth="1"/>
    <col min="4880" max="4882" width="11.42578125" style="139"/>
    <col min="4883" max="4883" width="13.85546875" style="139" customWidth="1"/>
    <col min="4884" max="4887" width="11.42578125" style="139"/>
    <col min="4888" max="4888" width="10.85546875" style="139" customWidth="1"/>
    <col min="4889" max="5118" width="11.42578125" style="139"/>
    <col min="5119" max="5119" width="11.42578125" style="139" bestFit="1" customWidth="1"/>
    <col min="5120" max="5120" width="34.42578125" style="139" customWidth="1"/>
    <col min="5121" max="5121" width="14.28515625" style="139" customWidth="1"/>
    <col min="5122" max="5122" width="15.7109375" style="139" customWidth="1"/>
    <col min="5123" max="5123" width="12.42578125" style="139" bestFit="1" customWidth="1"/>
    <col min="5124" max="5124" width="14.140625" style="139" bestFit="1" customWidth="1"/>
    <col min="5125" max="5125" width="12" style="139" customWidth="1"/>
    <col min="5126" max="5127" width="10.85546875" style="139" customWidth="1"/>
    <col min="5128" max="5128" width="14.28515625" style="139" customWidth="1"/>
    <col min="5129" max="5129" width="10" style="139" bestFit="1" customWidth="1"/>
    <col min="5130" max="5131" width="12.28515625" style="139" bestFit="1" customWidth="1"/>
    <col min="5132" max="5132" width="14.140625" style="139" customWidth="1"/>
    <col min="5133" max="5133" width="15.140625" style="139" customWidth="1"/>
    <col min="5134" max="5134" width="11.42578125" style="139"/>
    <col min="5135" max="5135" width="10.85546875" style="139" customWidth="1"/>
    <col min="5136" max="5138" width="11.42578125" style="139"/>
    <col min="5139" max="5139" width="13.85546875" style="139" customWidth="1"/>
    <col min="5140" max="5143" width="11.42578125" style="139"/>
    <col min="5144" max="5144" width="10.85546875" style="139" customWidth="1"/>
    <col min="5145" max="5374" width="11.42578125" style="139"/>
    <col min="5375" max="5375" width="11.42578125" style="139" bestFit="1" customWidth="1"/>
    <col min="5376" max="5376" width="34.42578125" style="139" customWidth="1"/>
    <col min="5377" max="5377" width="14.28515625" style="139" customWidth="1"/>
    <col min="5378" max="5378" width="15.7109375" style="139" customWidth="1"/>
    <col min="5379" max="5379" width="12.42578125" style="139" bestFit="1" customWidth="1"/>
    <col min="5380" max="5380" width="14.140625" style="139" bestFit="1" customWidth="1"/>
    <col min="5381" max="5381" width="12" style="139" customWidth="1"/>
    <col min="5382" max="5383" width="10.85546875" style="139" customWidth="1"/>
    <col min="5384" max="5384" width="14.28515625" style="139" customWidth="1"/>
    <col min="5385" max="5385" width="10" style="139" bestFit="1" customWidth="1"/>
    <col min="5386" max="5387" width="12.28515625" style="139" bestFit="1" customWidth="1"/>
    <col min="5388" max="5388" width="14.140625" style="139" customWidth="1"/>
    <col min="5389" max="5389" width="15.140625" style="139" customWidth="1"/>
    <col min="5390" max="5390" width="11.42578125" style="139"/>
    <col min="5391" max="5391" width="10.85546875" style="139" customWidth="1"/>
    <col min="5392" max="5394" width="11.42578125" style="139"/>
    <col min="5395" max="5395" width="13.85546875" style="139" customWidth="1"/>
    <col min="5396" max="5399" width="11.42578125" style="139"/>
    <col min="5400" max="5400" width="10.85546875" style="139" customWidth="1"/>
    <col min="5401" max="5630" width="11.42578125" style="139"/>
    <col min="5631" max="5631" width="11.42578125" style="139" bestFit="1" customWidth="1"/>
    <col min="5632" max="5632" width="34.42578125" style="139" customWidth="1"/>
    <col min="5633" max="5633" width="14.28515625" style="139" customWidth="1"/>
    <col min="5634" max="5634" width="15.7109375" style="139" customWidth="1"/>
    <col min="5635" max="5635" width="12.42578125" style="139" bestFit="1" customWidth="1"/>
    <col min="5636" max="5636" width="14.140625" style="139" bestFit="1" customWidth="1"/>
    <col min="5637" max="5637" width="12" style="139" customWidth="1"/>
    <col min="5638" max="5639" width="10.85546875" style="139" customWidth="1"/>
    <col min="5640" max="5640" width="14.28515625" style="139" customWidth="1"/>
    <col min="5641" max="5641" width="10" style="139" bestFit="1" customWidth="1"/>
    <col min="5642" max="5643" width="12.28515625" style="139" bestFit="1" customWidth="1"/>
    <col min="5644" max="5644" width="14.140625" style="139" customWidth="1"/>
    <col min="5645" max="5645" width="15.140625" style="139" customWidth="1"/>
    <col min="5646" max="5646" width="11.42578125" style="139"/>
    <col min="5647" max="5647" width="10.85546875" style="139" customWidth="1"/>
    <col min="5648" max="5650" width="11.42578125" style="139"/>
    <col min="5651" max="5651" width="13.85546875" style="139" customWidth="1"/>
    <col min="5652" max="5655" width="11.42578125" style="139"/>
    <col min="5656" max="5656" width="10.85546875" style="139" customWidth="1"/>
    <col min="5657" max="5886" width="11.42578125" style="139"/>
    <col min="5887" max="5887" width="11.42578125" style="139" bestFit="1" customWidth="1"/>
    <col min="5888" max="5888" width="34.42578125" style="139" customWidth="1"/>
    <col min="5889" max="5889" width="14.28515625" style="139" customWidth="1"/>
    <col min="5890" max="5890" width="15.7109375" style="139" customWidth="1"/>
    <col min="5891" max="5891" width="12.42578125" style="139" bestFit="1" customWidth="1"/>
    <col min="5892" max="5892" width="14.140625" style="139" bestFit="1" customWidth="1"/>
    <col min="5893" max="5893" width="12" style="139" customWidth="1"/>
    <col min="5894" max="5895" width="10.85546875" style="139" customWidth="1"/>
    <col min="5896" max="5896" width="14.28515625" style="139" customWidth="1"/>
    <col min="5897" max="5897" width="10" style="139" bestFit="1" customWidth="1"/>
    <col min="5898" max="5899" width="12.28515625" style="139" bestFit="1" customWidth="1"/>
    <col min="5900" max="5900" width="14.140625" style="139" customWidth="1"/>
    <col min="5901" max="5901" width="15.140625" style="139" customWidth="1"/>
    <col min="5902" max="5902" width="11.42578125" style="139"/>
    <col min="5903" max="5903" width="10.85546875" style="139" customWidth="1"/>
    <col min="5904" max="5906" width="11.42578125" style="139"/>
    <col min="5907" max="5907" width="13.85546875" style="139" customWidth="1"/>
    <col min="5908" max="5911" width="11.42578125" style="139"/>
    <col min="5912" max="5912" width="10.85546875" style="139" customWidth="1"/>
    <col min="5913" max="6142" width="11.42578125" style="139"/>
    <col min="6143" max="6143" width="11.42578125" style="139" bestFit="1" customWidth="1"/>
    <col min="6144" max="6144" width="34.42578125" style="139" customWidth="1"/>
    <col min="6145" max="6145" width="14.28515625" style="139" customWidth="1"/>
    <col min="6146" max="6146" width="15.7109375" style="139" customWidth="1"/>
    <col min="6147" max="6147" width="12.42578125" style="139" bestFit="1" customWidth="1"/>
    <col min="6148" max="6148" width="14.140625" style="139" bestFit="1" customWidth="1"/>
    <col min="6149" max="6149" width="12" style="139" customWidth="1"/>
    <col min="6150" max="6151" width="10.85546875" style="139" customWidth="1"/>
    <col min="6152" max="6152" width="14.28515625" style="139" customWidth="1"/>
    <col min="6153" max="6153" width="10" style="139" bestFit="1" customWidth="1"/>
    <col min="6154" max="6155" width="12.28515625" style="139" bestFit="1" customWidth="1"/>
    <col min="6156" max="6156" width="14.140625" style="139" customWidth="1"/>
    <col min="6157" max="6157" width="15.140625" style="139" customWidth="1"/>
    <col min="6158" max="6158" width="11.42578125" style="139"/>
    <col min="6159" max="6159" width="10.85546875" style="139" customWidth="1"/>
    <col min="6160" max="6162" width="11.42578125" style="139"/>
    <col min="6163" max="6163" width="13.85546875" style="139" customWidth="1"/>
    <col min="6164" max="6167" width="11.42578125" style="139"/>
    <col min="6168" max="6168" width="10.85546875" style="139" customWidth="1"/>
    <col min="6169" max="6398" width="11.42578125" style="139"/>
    <col min="6399" max="6399" width="11.42578125" style="139" bestFit="1" customWidth="1"/>
    <col min="6400" max="6400" width="34.42578125" style="139" customWidth="1"/>
    <col min="6401" max="6401" width="14.28515625" style="139" customWidth="1"/>
    <col min="6402" max="6402" width="15.7109375" style="139" customWidth="1"/>
    <col min="6403" max="6403" width="12.42578125" style="139" bestFit="1" customWidth="1"/>
    <col min="6404" max="6404" width="14.140625" style="139" bestFit="1" customWidth="1"/>
    <col min="6405" max="6405" width="12" style="139" customWidth="1"/>
    <col min="6406" max="6407" width="10.85546875" style="139" customWidth="1"/>
    <col min="6408" max="6408" width="14.28515625" style="139" customWidth="1"/>
    <col min="6409" max="6409" width="10" style="139" bestFit="1" customWidth="1"/>
    <col min="6410" max="6411" width="12.28515625" style="139" bestFit="1" customWidth="1"/>
    <col min="6412" max="6412" width="14.140625" style="139" customWidth="1"/>
    <col min="6413" max="6413" width="15.140625" style="139" customWidth="1"/>
    <col min="6414" max="6414" width="11.42578125" style="139"/>
    <col min="6415" max="6415" width="10.85546875" style="139" customWidth="1"/>
    <col min="6416" max="6418" width="11.42578125" style="139"/>
    <col min="6419" max="6419" width="13.85546875" style="139" customWidth="1"/>
    <col min="6420" max="6423" width="11.42578125" style="139"/>
    <col min="6424" max="6424" width="10.85546875" style="139" customWidth="1"/>
    <col min="6425" max="6654" width="11.42578125" style="139"/>
    <col min="6655" max="6655" width="11.42578125" style="139" bestFit="1" customWidth="1"/>
    <col min="6656" max="6656" width="34.42578125" style="139" customWidth="1"/>
    <col min="6657" max="6657" width="14.28515625" style="139" customWidth="1"/>
    <col min="6658" max="6658" width="15.7109375" style="139" customWidth="1"/>
    <col min="6659" max="6659" width="12.42578125" style="139" bestFit="1" customWidth="1"/>
    <col min="6660" max="6660" width="14.140625" style="139" bestFit="1" customWidth="1"/>
    <col min="6661" max="6661" width="12" style="139" customWidth="1"/>
    <col min="6662" max="6663" width="10.85546875" style="139" customWidth="1"/>
    <col min="6664" max="6664" width="14.28515625" style="139" customWidth="1"/>
    <col min="6665" max="6665" width="10" style="139" bestFit="1" customWidth="1"/>
    <col min="6666" max="6667" width="12.28515625" style="139" bestFit="1" customWidth="1"/>
    <col min="6668" max="6668" width="14.140625" style="139" customWidth="1"/>
    <col min="6669" max="6669" width="15.140625" style="139" customWidth="1"/>
    <col min="6670" max="6670" width="11.42578125" style="139"/>
    <col min="6671" max="6671" width="10.85546875" style="139" customWidth="1"/>
    <col min="6672" max="6674" width="11.42578125" style="139"/>
    <col min="6675" max="6675" width="13.85546875" style="139" customWidth="1"/>
    <col min="6676" max="6679" width="11.42578125" style="139"/>
    <col min="6680" max="6680" width="10.85546875" style="139" customWidth="1"/>
    <col min="6681" max="6910" width="11.42578125" style="139"/>
    <col min="6911" max="6911" width="11.42578125" style="139" bestFit="1" customWidth="1"/>
    <col min="6912" max="6912" width="34.42578125" style="139" customWidth="1"/>
    <col min="6913" max="6913" width="14.28515625" style="139" customWidth="1"/>
    <col min="6914" max="6914" width="15.7109375" style="139" customWidth="1"/>
    <col min="6915" max="6915" width="12.42578125" style="139" bestFit="1" customWidth="1"/>
    <col min="6916" max="6916" width="14.140625" style="139" bestFit="1" customWidth="1"/>
    <col min="6917" max="6917" width="12" style="139" customWidth="1"/>
    <col min="6918" max="6919" width="10.85546875" style="139" customWidth="1"/>
    <col min="6920" max="6920" width="14.28515625" style="139" customWidth="1"/>
    <col min="6921" max="6921" width="10" style="139" bestFit="1" customWidth="1"/>
    <col min="6922" max="6923" width="12.28515625" style="139" bestFit="1" customWidth="1"/>
    <col min="6924" max="6924" width="14.140625" style="139" customWidth="1"/>
    <col min="6925" max="6925" width="15.140625" style="139" customWidth="1"/>
    <col min="6926" max="6926" width="11.42578125" style="139"/>
    <col min="6927" max="6927" width="10.85546875" style="139" customWidth="1"/>
    <col min="6928" max="6930" width="11.42578125" style="139"/>
    <col min="6931" max="6931" width="13.85546875" style="139" customWidth="1"/>
    <col min="6932" max="6935" width="11.42578125" style="139"/>
    <col min="6936" max="6936" width="10.85546875" style="139" customWidth="1"/>
    <col min="6937" max="7166" width="11.42578125" style="139"/>
    <col min="7167" max="7167" width="11.42578125" style="139" bestFit="1" customWidth="1"/>
    <col min="7168" max="7168" width="34.42578125" style="139" customWidth="1"/>
    <col min="7169" max="7169" width="14.28515625" style="139" customWidth="1"/>
    <col min="7170" max="7170" width="15.7109375" style="139" customWidth="1"/>
    <col min="7171" max="7171" width="12.42578125" style="139" bestFit="1" customWidth="1"/>
    <col min="7172" max="7172" width="14.140625" style="139" bestFit="1" customWidth="1"/>
    <col min="7173" max="7173" width="12" style="139" customWidth="1"/>
    <col min="7174" max="7175" width="10.85546875" style="139" customWidth="1"/>
    <col min="7176" max="7176" width="14.28515625" style="139" customWidth="1"/>
    <col min="7177" max="7177" width="10" style="139" bestFit="1" customWidth="1"/>
    <col min="7178" max="7179" width="12.28515625" style="139" bestFit="1" customWidth="1"/>
    <col min="7180" max="7180" width="14.140625" style="139" customWidth="1"/>
    <col min="7181" max="7181" width="15.140625" style="139" customWidth="1"/>
    <col min="7182" max="7182" width="11.42578125" style="139"/>
    <col min="7183" max="7183" width="10.85546875" style="139" customWidth="1"/>
    <col min="7184" max="7186" width="11.42578125" style="139"/>
    <col min="7187" max="7187" width="13.85546875" style="139" customWidth="1"/>
    <col min="7188" max="7191" width="11.42578125" style="139"/>
    <col min="7192" max="7192" width="10.85546875" style="139" customWidth="1"/>
    <col min="7193" max="7422" width="11.42578125" style="139"/>
    <col min="7423" max="7423" width="11.42578125" style="139" bestFit="1" customWidth="1"/>
    <col min="7424" max="7424" width="34.42578125" style="139" customWidth="1"/>
    <col min="7425" max="7425" width="14.28515625" style="139" customWidth="1"/>
    <col min="7426" max="7426" width="15.7109375" style="139" customWidth="1"/>
    <col min="7427" max="7427" width="12.42578125" style="139" bestFit="1" customWidth="1"/>
    <col min="7428" max="7428" width="14.140625" style="139" bestFit="1" customWidth="1"/>
    <col min="7429" max="7429" width="12" style="139" customWidth="1"/>
    <col min="7430" max="7431" width="10.85546875" style="139" customWidth="1"/>
    <col min="7432" max="7432" width="14.28515625" style="139" customWidth="1"/>
    <col min="7433" max="7433" width="10" style="139" bestFit="1" customWidth="1"/>
    <col min="7434" max="7435" width="12.28515625" style="139" bestFit="1" customWidth="1"/>
    <col min="7436" max="7436" width="14.140625" style="139" customWidth="1"/>
    <col min="7437" max="7437" width="15.140625" style="139" customWidth="1"/>
    <col min="7438" max="7438" width="11.42578125" style="139"/>
    <col min="7439" max="7439" width="10.85546875" style="139" customWidth="1"/>
    <col min="7440" max="7442" width="11.42578125" style="139"/>
    <col min="7443" max="7443" width="13.85546875" style="139" customWidth="1"/>
    <col min="7444" max="7447" width="11.42578125" style="139"/>
    <col min="7448" max="7448" width="10.85546875" style="139" customWidth="1"/>
    <col min="7449" max="7678" width="11.42578125" style="139"/>
    <col min="7679" max="7679" width="11.42578125" style="139" bestFit="1" customWidth="1"/>
    <col min="7680" max="7680" width="34.42578125" style="139" customWidth="1"/>
    <col min="7681" max="7681" width="14.28515625" style="139" customWidth="1"/>
    <col min="7682" max="7682" width="15.7109375" style="139" customWidth="1"/>
    <col min="7683" max="7683" width="12.42578125" style="139" bestFit="1" customWidth="1"/>
    <col min="7684" max="7684" width="14.140625" style="139" bestFit="1" customWidth="1"/>
    <col min="7685" max="7685" width="12" style="139" customWidth="1"/>
    <col min="7686" max="7687" width="10.85546875" style="139" customWidth="1"/>
    <col min="7688" max="7688" width="14.28515625" style="139" customWidth="1"/>
    <col min="7689" max="7689" width="10" style="139" bestFit="1" customWidth="1"/>
    <col min="7690" max="7691" width="12.28515625" style="139" bestFit="1" customWidth="1"/>
    <col min="7692" max="7692" width="14.140625" style="139" customWidth="1"/>
    <col min="7693" max="7693" width="15.140625" style="139" customWidth="1"/>
    <col min="7694" max="7694" width="11.42578125" style="139"/>
    <col min="7695" max="7695" width="10.85546875" style="139" customWidth="1"/>
    <col min="7696" max="7698" width="11.42578125" style="139"/>
    <col min="7699" max="7699" width="13.85546875" style="139" customWidth="1"/>
    <col min="7700" max="7703" width="11.42578125" style="139"/>
    <col min="7704" max="7704" width="10.85546875" style="139" customWidth="1"/>
    <col min="7705" max="7934" width="11.42578125" style="139"/>
    <col min="7935" max="7935" width="11.42578125" style="139" bestFit="1" customWidth="1"/>
    <col min="7936" max="7936" width="34.42578125" style="139" customWidth="1"/>
    <col min="7937" max="7937" width="14.28515625" style="139" customWidth="1"/>
    <col min="7938" max="7938" width="15.7109375" style="139" customWidth="1"/>
    <col min="7939" max="7939" width="12.42578125" style="139" bestFit="1" customWidth="1"/>
    <col min="7940" max="7940" width="14.140625" style="139" bestFit="1" customWidth="1"/>
    <col min="7941" max="7941" width="12" style="139" customWidth="1"/>
    <col min="7942" max="7943" width="10.85546875" style="139" customWidth="1"/>
    <col min="7944" max="7944" width="14.28515625" style="139" customWidth="1"/>
    <col min="7945" max="7945" width="10" style="139" bestFit="1" customWidth="1"/>
    <col min="7946" max="7947" width="12.28515625" style="139" bestFit="1" customWidth="1"/>
    <col min="7948" max="7948" width="14.140625" style="139" customWidth="1"/>
    <col min="7949" max="7949" width="15.140625" style="139" customWidth="1"/>
    <col min="7950" max="7950" width="11.42578125" style="139"/>
    <col min="7951" max="7951" width="10.85546875" style="139" customWidth="1"/>
    <col min="7952" max="7954" width="11.42578125" style="139"/>
    <col min="7955" max="7955" width="13.85546875" style="139" customWidth="1"/>
    <col min="7956" max="7959" width="11.42578125" style="139"/>
    <col min="7960" max="7960" width="10.85546875" style="139" customWidth="1"/>
    <col min="7961" max="8190" width="11.42578125" style="139"/>
    <col min="8191" max="8191" width="11.42578125" style="139" bestFit="1" customWidth="1"/>
    <col min="8192" max="8192" width="34.42578125" style="139" customWidth="1"/>
    <col min="8193" max="8193" width="14.28515625" style="139" customWidth="1"/>
    <col min="8194" max="8194" width="15.7109375" style="139" customWidth="1"/>
    <col min="8195" max="8195" width="12.42578125" style="139" bestFit="1" customWidth="1"/>
    <col min="8196" max="8196" width="14.140625" style="139" bestFit="1" customWidth="1"/>
    <col min="8197" max="8197" width="12" style="139" customWidth="1"/>
    <col min="8198" max="8199" width="10.85546875" style="139" customWidth="1"/>
    <col min="8200" max="8200" width="14.28515625" style="139" customWidth="1"/>
    <col min="8201" max="8201" width="10" style="139" bestFit="1" customWidth="1"/>
    <col min="8202" max="8203" width="12.28515625" style="139" bestFit="1" customWidth="1"/>
    <col min="8204" max="8204" width="14.140625" style="139" customWidth="1"/>
    <col min="8205" max="8205" width="15.140625" style="139" customWidth="1"/>
    <col min="8206" max="8206" width="11.42578125" style="139"/>
    <col min="8207" max="8207" width="10.85546875" style="139" customWidth="1"/>
    <col min="8208" max="8210" width="11.42578125" style="139"/>
    <col min="8211" max="8211" width="13.85546875" style="139" customWidth="1"/>
    <col min="8212" max="8215" width="11.42578125" style="139"/>
    <col min="8216" max="8216" width="10.85546875" style="139" customWidth="1"/>
    <col min="8217" max="8446" width="11.42578125" style="139"/>
    <col min="8447" max="8447" width="11.42578125" style="139" bestFit="1" customWidth="1"/>
    <col min="8448" max="8448" width="34.42578125" style="139" customWidth="1"/>
    <col min="8449" max="8449" width="14.28515625" style="139" customWidth="1"/>
    <col min="8450" max="8450" width="15.7109375" style="139" customWidth="1"/>
    <col min="8451" max="8451" width="12.42578125" style="139" bestFit="1" customWidth="1"/>
    <col min="8452" max="8452" width="14.140625" style="139" bestFit="1" customWidth="1"/>
    <col min="8453" max="8453" width="12" style="139" customWidth="1"/>
    <col min="8454" max="8455" width="10.85546875" style="139" customWidth="1"/>
    <col min="8456" max="8456" width="14.28515625" style="139" customWidth="1"/>
    <col min="8457" max="8457" width="10" style="139" bestFit="1" customWidth="1"/>
    <col min="8458" max="8459" width="12.28515625" style="139" bestFit="1" customWidth="1"/>
    <col min="8460" max="8460" width="14.140625" style="139" customWidth="1"/>
    <col min="8461" max="8461" width="15.140625" style="139" customWidth="1"/>
    <col min="8462" max="8462" width="11.42578125" style="139"/>
    <col min="8463" max="8463" width="10.85546875" style="139" customWidth="1"/>
    <col min="8464" max="8466" width="11.42578125" style="139"/>
    <col min="8467" max="8467" width="13.85546875" style="139" customWidth="1"/>
    <col min="8468" max="8471" width="11.42578125" style="139"/>
    <col min="8472" max="8472" width="10.85546875" style="139" customWidth="1"/>
    <col min="8473" max="8702" width="11.42578125" style="139"/>
    <col min="8703" max="8703" width="11.42578125" style="139" bestFit="1" customWidth="1"/>
    <col min="8704" max="8704" width="34.42578125" style="139" customWidth="1"/>
    <col min="8705" max="8705" width="14.28515625" style="139" customWidth="1"/>
    <col min="8706" max="8706" width="15.7109375" style="139" customWidth="1"/>
    <col min="8707" max="8707" width="12.42578125" style="139" bestFit="1" customWidth="1"/>
    <col min="8708" max="8708" width="14.140625" style="139" bestFit="1" customWidth="1"/>
    <col min="8709" max="8709" width="12" style="139" customWidth="1"/>
    <col min="8710" max="8711" width="10.85546875" style="139" customWidth="1"/>
    <col min="8712" max="8712" width="14.28515625" style="139" customWidth="1"/>
    <col min="8713" max="8713" width="10" style="139" bestFit="1" customWidth="1"/>
    <col min="8714" max="8715" width="12.28515625" style="139" bestFit="1" customWidth="1"/>
    <col min="8716" max="8716" width="14.140625" style="139" customWidth="1"/>
    <col min="8717" max="8717" width="15.140625" style="139" customWidth="1"/>
    <col min="8718" max="8718" width="11.42578125" style="139"/>
    <col min="8719" max="8719" width="10.85546875" style="139" customWidth="1"/>
    <col min="8720" max="8722" width="11.42578125" style="139"/>
    <col min="8723" max="8723" width="13.85546875" style="139" customWidth="1"/>
    <col min="8724" max="8727" width="11.42578125" style="139"/>
    <col min="8728" max="8728" width="10.85546875" style="139" customWidth="1"/>
    <col min="8729" max="8958" width="11.42578125" style="139"/>
    <col min="8959" max="8959" width="11.42578125" style="139" bestFit="1" customWidth="1"/>
    <col min="8960" max="8960" width="34.42578125" style="139" customWidth="1"/>
    <col min="8961" max="8961" width="14.28515625" style="139" customWidth="1"/>
    <col min="8962" max="8962" width="15.7109375" style="139" customWidth="1"/>
    <col min="8963" max="8963" width="12.42578125" style="139" bestFit="1" customWidth="1"/>
    <col min="8964" max="8964" width="14.140625" style="139" bestFit="1" customWidth="1"/>
    <col min="8965" max="8965" width="12" style="139" customWidth="1"/>
    <col min="8966" max="8967" width="10.85546875" style="139" customWidth="1"/>
    <col min="8968" max="8968" width="14.28515625" style="139" customWidth="1"/>
    <col min="8969" max="8969" width="10" style="139" bestFit="1" customWidth="1"/>
    <col min="8970" max="8971" width="12.28515625" style="139" bestFit="1" customWidth="1"/>
    <col min="8972" max="8972" width="14.140625" style="139" customWidth="1"/>
    <col min="8973" max="8973" width="15.140625" style="139" customWidth="1"/>
    <col min="8974" max="8974" width="11.42578125" style="139"/>
    <col min="8975" max="8975" width="10.85546875" style="139" customWidth="1"/>
    <col min="8976" max="8978" width="11.42578125" style="139"/>
    <col min="8979" max="8979" width="13.85546875" style="139" customWidth="1"/>
    <col min="8980" max="8983" width="11.42578125" style="139"/>
    <col min="8984" max="8984" width="10.85546875" style="139" customWidth="1"/>
    <col min="8985" max="9214" width="11.42578125" style="139"/>
    <col min="9215" max="9215" width="11.42578125" style="139" bestFit="1" customWidth="1"/>
    <col min="9216" max="9216" width="34.42578125" style="139" customWidth="1"/>
    <col min="9217" max="9217" width="14.28515625" style="139" customWidth="1"/>
    <col min="9218" max="9218" width="15.7109375" style="139" customWidth="1"/>
    <col min="9219" max="9219" width="12.42578125" style="139" bestFit="1" customWidth="1"/>
    <col min="9220" max="9220" width="14.140625" style="139" bestFit="1" customWidth="1"/>
    <col min="9221" max="9221" width="12" style="139" customWidth="1"/>
    <col min="9222" max="9223" width="10.85546875" style="139" customWidth="1"/>
    <col min="9224" max="9224" width="14.28515625" style="139" customWidth="1"/>
    <col min="9225" max="9225" width="10" style="139" bestFit="1" customWidth="1"/>
    <col min="9226" max="9227" width="12.28515625" style="139" bestFit="1" customWidth="1"/>
    <col min="9228" max="9228" width="14.140625" style="139" customWidth="1"/>
    <col min="9229" max="9229" width="15.140625" style="139" customWidth="1"/>
    <col min="9230" max="9230" width="11.42578125" style="139"/>
    <col min="9231" max="9231" width="10.85546875" style="139" customWidth="1"/>
    <col min="9232" max="9234" width="11.42578125" style="139"/>
    <col min="9235" max="9235" width="13.85546875" style="139" customWidth="1"/>
    <col min="9236" max="9239" width="11.42578125" style="139"/>
    <col min="9240" max="9240" width="10.85546875" style="139" customWidth="1"/>
    <col min="9241" max="9470" width="11.42578125" style="139"/>
    <col min="9471" max="9471" width="11.42578125" style="139" bestFit="1" customWidth="1"/>
    <col min="9472" max="9472" width="34.42578125" style="139" customWidth="1"/>
    <col min="9473" max="9473" width="14.28515625" style="139" customWidth="1"/>
    <col min="9474" max="9474" width="15.7109375" style="139" customWidth="1"/>
    <col min="9475" max="9475" width="12.42578125" style="139" bestFit="1" customWidth="1"/>
    <col min="9476" max="9476" width="14.140625" style="139" bestFit="1" customWidth="1"/>
    <col min="9477" max="9477" width="12" style="139" customWidth="1"/>
    <col min="9478" max="9479" width="10.85546875" style="139" customWidth="1"/>
    <col min="9480" max="9480" width="14.28515625" style="139" customWidth="1"/>
    <col min="9481" max="9481" width="10" style="139" bestFit="1" customWidth="1"/>
    <col min="9482" max="9483" width="12.28515625" style="139" bestFit="1" customWidth="1"/>
    <col min="9484" max="9484" width="14.140625" style="139" customWidth="1"/>
    <col min="9485" max="9485" width="15.140625" style="139" customWidth="1"/>
    <col min="9486" max="9486" width="11.42578125" style="139"/>
    <col min="9487" max="9487" width="10.85546875" style="139" customWidth="1"/>
    <col min="9488" max="9490" width="11.42578125" style="139"/>
    <col min="9491" max="9491" width="13.85546875" style="139" customWidth="1"/>
    <col min="9492" max="9495" width="11.42578125" style="139"/>
    <col min="9496" max="9496" width="10.85546875" style="139" customWidth="1"/>
    <col min="9497" max="9726" width="11.42578125" style="139"/>
    <col min="9727" max="9727" width="11.42578125" style="139" bestFit="1" customWidth="1"/>
    <col min="9728" max="9728" width="34.42578125" style="139" customWidth="1"/>
    <col min="9729" max="9729" width="14.28515625" style="139" customWidth="1"/>
    <col min="9730" max="9730" width="15.7109375" style="139" customWidth="1"/>
    <col min="9731" max="9731" width="12.42578125" style="139" bestFit="1" customWidth="1"/>
    <col min="9732" max="9732" width="14.140625" style="139" bestFit="1" customWidth="1"/>
    <col min="9733" max="9733" width="12" style="139" customWidth="1"/>
    <col min="9734" max="9735" width="10.85546875" style="139" customWidth="1"/>
    <col min="9736" max="9736" width="14.28515625" style="139" customWidth="1"/>
    <col min="9737" max="9737" width="10" style="139" bestFit="1" customWidth="1"/>
    <col min="9738" max="9739" width="12.28515625" style="139" bestFit="1" customWidth="1"/>
    <col min="9740" max="9740" width="14.140625" style="139" customWidth="1"/>
    <col min="9741" max="9741" width="15.140625" style="139" customWidth="1"/>
    <col min="9742" max="9742" width="11.42578125" style="139"/>
    <col min="9743" max="9743" width="10.85546875" style="139" customWidth="1"/>
    <col min="9744" max="9746" width="11.42578125" style="139"/>
    <col min="9747" max="9747" width="13.85546875" style="139" customWidth="1"/>
    <col min="9748" max="9751" width="11.42578125" style="139"/>
    <col min="9752" max="9752" width="10.85546875" style="139" customWidth="1"/>
    <col min="9753" max="9982" width="11.42578125" style="139"/>
    <col min="9983" max="9983" width="11.42578125" style="139" bestFit="1" customWidth="1"/>
    <col min="9984" max="9984" width="34.42578125" style="139" customWidth="1"/>
    <col min="9985" max="9985" width="14.28515625" style="139" customWidth="1"/>
    <col min="9986" max="9986" width="15.7109375" style="139" customWidth="1"/>
    <col min="9987" max="9987" width="12.42578125" style="139" bestFit="1" customWidth="1"/>
    <col min="9988" max="9988" width="14.140625" style="139" bestFit="1" customWidth="1"/>
    <col min="9989" max="9989" width="12" style="139" customWidth="1"/>
    <col min="9990" max="9991" width="10.85546875" style="139" customWidth="1"/>
    <col min="9992" max="9992" width="14.28515625" style="139" customWidth="1"/>
    <col min="9993" max="9993" width="10" style="139" bestFit="1" customWidth="1"/>
    <col min="9994" max="9995" width="12.28515625" style="139" bestFit="1" customWidth="1"/>
    <col min="9996" max="9996" width="14.140625" style="139" customWidth="1"/>
    <col min="9997" max="9997" width="15.140625" style="139" customWidth="1"/>
    <col min="9998" max="9998" width="11.42578125" style="139"/>
    <col min="9999" max="9999" width="10.85546875" style="139" customWidth="1"/>
    <col min="10000" max="10002" width="11.42578125" style="139"/>
    <col min="10003" max="10003" width="13.85546875" style="139" customWidth="1"/>
    <col min="10004" max="10007" width="11.42578125" style="139"/>
    <col min="10008" max="10008" width="10.85546875" style="139" customWidth="1"/>
    <col min="10009" max="10238" width="11.42578125" style="139"/>
    <col min="10239" max="10239" width="11.42578125" style="139" bestFit="1" customWidth="1"/>
    <col min="10240" max="10240" width="34.42578125" style="139" customWidth="1"/>
    <col min="10241" max="10241" width="14.28515625" style="139" customWidth="1"/>
    <col min="10242" max="10242" width="15.7109375" style="139" customWidth="1"/>
    <col min="10243" max="10243" width="12.42578125" style="139" bestFit="1" customWidth="1"/>
    <col min="10244" max="10244" width="14.140625" style="139" bestFit="1" customWidth="1"/>
    <col min="10245" max="10245" width="12" style="139" customWidth="1"/>
    <col min="10246" max="10247" width="10.85546875" style="139" customWidth="1"/>
    <col min="10248" max="10248" width="14.28515625" style="139" customWidth="1"/>
    <col min="10249" max="10249" width="10" style="139" bestFit="1" customWidth="1"/>
    <col min="10250" max="10251" width="12.28515625" style="139" bestFit="1" customWidth="1"/>
    <col min="10252" max="10252" width="14.140625" style="139" customWidth="1"/>
    <col min="10253" max="10253" width="15.140625" style="139" customWidth="1"/>
    <col min="10254" max="10254" width="11.42578125" style="139"/>
    <col min="10255" max="10255" width="10.85546875" style="139" customWidth="1"/>
    <col min="10256" max="10258" width="11.42578125" style="139"/>
    <col min="10259" max="10259" width="13.85546875" style="139" customWidth="1"/>
    <col min="10260" max="10263" width="11.42578125" style="139"/>
    <col min="10264" max="10264" width="10.85546875" style="139" customWidth="1"/>
    <col min="10265" max="10494" width="11.42578125" style="139"/>
    <col min="10495" max="10495" width="11.42578125" style="139" bestFit="1" customWidth="1"/>
    <col min="10496" max="10496" width="34.42578125" style="139" customWidth="1"/>
    <col min="10497" max="10497" width="14.28515625" style="139" customWidth="1"/>
    <col min="10498" max="10498" width="15.7109375" style="139" customWidth="1"/>
    <col min="10499" max="10499" width="12.42578125" style="139" bestFit="1" customWidth="1"/>
    <col min="10500" max="10500" width="14.140625" style="139" bestFit="1" customWidth="1"/>
    <col min="10501" max="10501" width="12" style="139" customWidth="1"/>
    <col min="10502" max="10503" width="10.85546875" style="139" customWidth="1"/>
    <col min="10504" max="10504" width="14.28515625" style="139" customWidth="1"/>
    <col min="10505" max="10505" width="10" style="139" bestFit="1" customWidth="1"/>
    <col min="10506" max="10507" width="12.28515625" style="139" bestFit="1" customWidth="1"/>
    <col min="10508" max="10508" width="14.140625" style="139" customWidth="1"/>
    <col min="10509" max="10509" width="15.140625" style="139" customWidth="1"/>
    <col min="10510" max="10510" width="11.42578125" style="139"/>
    <col min="10511" max="10511" width="10.85546875" style="139" customWidth="1"/>
    <col min="10512" max="10514" width="11.42578125" style="139"/>
    <col min="10515" max="10515" width="13.85546875" style="139" customWidth="1"/>
    <col min="10516" max="10519" width="11.42578125" style="139"/>
    <col min="10520" max="10520" width="10.85546875" style="139" customWidth="1"/>
    <col min="10521" max="10750" width="11.42578125" style="139"/>
    <col min="10751" max="10751" width="11.42578125" style="139" bestFit="1" customWidth="1"/>
    <col min="10752" max="10752" width="34.42578125" style="139" customWidth="1"/>
    <col min="10753" max="10753" width="14.28515625" style="139" customWidth="1"/>
    <col min="10754" max="10754" width="15.7109375" style="139" customWidth="1"/>
    <col min="10755" max="10755" width="12.42578125" style="139" bestFit="1" customWidth="1"/>
    <col min="10756" max="10756" width="14.140625" style="139" bestFit="1" customWidth="1"/>
    <col min="10757" max="10757" width="12" style="139" customWidth="1"/>
    <col min="10758" max="10759" width="10.85546875" style="139" customWidth="1"/>
    <col min="10760" max="10760" width="14.28515625" style="139" customWidth="1"/>
    <col min="10761" max="10761" width="10" style="139" bestFit="1" customWidth="1"/>
    <col min="10762" max="10763" width="12.28515625" style="139" bestFit="1" customWidth="1"/>
    <col min="10764" max="10764" width="14.140625" style="139" customWidth="1"/>
    <col min="10765" max="10765" width="15.140625" style="139" customWidth="1"/>
    <col min="10766" max="10766" width="11.42578125" style="139"/>
    <col min="10767" max="10767" width="10.85546875" style="139" customWidth="1"/>
    <col min="10768" max="10770" width="11.42578125" style="139"/>
    <col min="10771" max="10771" width="13.85546875" style="139" customWidth="1"/>
    <col min="10772" max="10775" width="11.42578125" style="139"/>
    <col min="10776" max="10776" width="10.85546875" style="139" customWidth="1"/>
    <col min="10777" max="11006" width="11.42578125" style="139"/>
    <col min="11007" max="11007" width="11.42578125" style="139" bestFit="1" customWidth="1"/>
    <col min="11008" max="11008" width="34.42578125" style="139" customWidth="1"/>
    <col min="11009" max="11009" width="14.28515625" style="139" customWidth="1"/>
    <col min="11010" max="11010" width="15.7109375" style="139" customWidth="1"/>
    <col min="11011" max="11011" width="12.42578125" style="139" bestFit="1" customWidth="1"/>
    <col min="11012" max="11012" width="14.140625" style="139" bestFit="1" customWidth="1"/>
    <col min="11013" max="11013" width="12" style="139" customWidth="1"/>
    <col min="11014" max="11015" width="10.85546875" style="139" customWidth="1"/>
    <col min="11016" max="11016" width="14.28515625" style="139" customWidth="1"/>
    <col min="11017" max="11017" width="10" style="139" bestFit="1" customWidth="1"/>
    <col min="11018" max="11019" width="12.28515625" style="139" bestFit="1" customWidth="1"/>
    <col min="11020" max="11020" width="14.140625" style="139" customWidth="1"/>
    <col min="11021" max="11021" width="15.140625" style="139" customWidth="1"/>
    <col min="11022" max="11022" width="11.42578125" style="139"/>
    <col min="11023" max="11023" width="10.85546875" style="139" customWidth="1"/>
    <col min="11024" max="11026" width="11.42578125" style="139"/>
    <col min="11027" max="11027" width="13.85546875" style="139" customWidth="1"/>
    <col min="11028" max="11031" width="11.42578125" style="139"/>
    <col min="11032" max="11032" width="10.85546875" style="139" customWidth="1"/>
    <col min="11033" max="11262" width="11.42578125" style="139"/>
    <col min="11263" max="11263" width="11.42578125" style="139" bestFit="1" customWidth="1"/>
    <col min="11264" max="11264" width="34.42578125" style="139" customWidth="1"/>
    <col min="11265" max="11265" width="14.28515625" style="139" customWidth="1"/>
    <col min="11266" max="11266" width="15.7109375" style="139" customWidth="1"/>
    <col min="11267" max="11267" width="12.42578125" style="139" bestFit="1" customWidth="1"/>
    <col min="11268" max="11268" width="14.140625" style="139" bestFit="1" customWidth="1"/>
    <col min="11269" max="11269" width="12" style="139" customWidth="1"/>
    <col min="11270" max="11271" width="10.85546875" style="139" customWidth="1"/>
    <col min="11272" max="11272" width="14.28515625" style="139" customWidth="1"/>
    <col min="11273" max="11273" width="10" style="139" bestFit="1" customWidth="1"/>
    <col min="11274" max="11275" width="12.28515625" style="139" bestFit="1" customWidth="1"/>
    <col min="11276" max="11276" width="14.140625" style="139" customWidth="1"/>
    <col min="11277" max="11277" width="15.140625" style="139" customWidth="1"/>
    <col min="11278" max="11278" width="11.42578125" style="139"/>
    <col min="11279" max="11279" width="10.85546875" style="139" customWidth="1"/>
    <col min="11280" max="11282" width="11.42578125" style="139"/>
    <col min="11283" max="11283" width="13.85546875" style="139" customWidth="1"/>
    <col min="11284" max="11287" width="11.42578125" style="139"/>
    <col min="11288" max="11288" width="10.85546875" style="139" customWidth="1"/>
    <col min="11289" max="11518" width="11.42578125" style="139"/>
    <col min="11519" max="11519" width="11.42578125" style="139" bestFit="1" customWidth="1"/>
    <col min="11520" max="11520" width="34.42578125" style="139" customWidth="1"/>
    <col min="11521" max="11521" width="14.28515625" style="139" customWidth="1"/>
    <col min="11522" max="11522" width="15.7109375" style="139" customWidth="1"/>
    <col min="11523" max="11523" width="12.42578125" style="139" bestFit="1" customWidth="1"/>
    <col min="11524" max="11524" width="14.140625" style="139" bestFit="1" customWidth="1"/>
    <col min="11525" max="11525" width="12" style="139" customWidth="1"/>
    <col min="11526" max="11527" width="10.85546875" style="139" customWidth="1"/>
    <col min="11528" max="11528" width="14.28515625" style="139" customWidth="1"/>
    <col min="11529" max="11529" width="10" style="139" bestFit="1" customWidth="1"/>
    <col min="11530" max="11531" width="12.28515625" style="139" bestFit="1" customWidth="1"/>
    <col min="11532" max="11532" width="14.140625" style="139" customWidth="1"/>
    <col min="11533" max="11533" width="15.140625" style="139" customWidth="1"/>
    <col min="11534" max="11534" width="11.42578125" style="139"/>
    <col min="11535" max="11535" width="10.85546875" style="139" customWidth="1"/>
    <col min="11536" max="11538" width="11.42578125" style="139"/>
    <col min="11539" max="11539" width="13.85546875" style="139" customWidth="1"/>
    <col min="11540" max="11543" width="11.42578125" style="139"/>
    <col min="11544" max="11544" width="10.85546875" style="139" customWidth="1"/>
    <col min="11545" max="11774" width="11.42578125" style="139"/>
    <col min="11775" max="11775" width="11.42578125" style="139" bestFit="1" customWidth="1"/>
    <col min="11776" max="11776" width="34.42578125" style="139" customWidth="1"/>
    <col min="11777" max="11777" width="14.28515625" style="139" customWidth="1"/>
    <col min="11778" max="11778" width="15.7109375" style="139" customWidth="1"/>
    <col min="11779" max="11779" width="12.42578125" style="139" bestFit="1" customWidth="1"/>
    <col min="11780" max="11780" width="14.140625" style="139" bestFit="1" customWidth="1"/>
    <col min="11781" max="11781" width="12" style="139" customWidth="1"/>
    <col min="11782" max="11783" width="10.85546875" style="139" customWidth="1"/>
    <col min="11784" max="11784" width="14.28515625" style="139" customWidth="1"/>
    <col min="11785" max="11785" width="10" style="139" bestFit="1" customWidth="1"/>
    <col min="11786" max="11787" width="12.28515625" style="139" bestFit="1" customWidth="1"/>
    <col min="11788" max="11788" width="14.140625" style="139" customWidth="1"/>
    <col min="11789" max="11789" width="15.140625" style="139" customWidth="1"/>
    <col min="11790" max="11790" width="11.42578125" style="139"/>
    <col min="11791" max="11791" width="10.85546875" style="139" customWidth="1"/>
    <col min="11792" max="11794" width="11.42578125" style="139"/>
    <col min="11795" max="11795" width="13.85546875" style="139" customWidth="1"/>
    <col min="11796" max="11799" width="11.42578125" style="139"/>
    <col min="11800" max="11800" width="10.85546875" style="139" customWidth="1"/>
    <col min="11801" max="12030" width="11.42578125" style="139"/>
    <col min="12031" max="12031" width="11.42578125" style="139" bestFit="1" customWidth="1"/>
    <col min="12032" max="12032" width="34.42578125" style="139" customWidth="1"/>
    <col min="12033" max="12033" width="14.28515625" style="139" customWidth="1"/>
    <col min="12034" max="12034" width="15.7109375" style="139" customWidth="1"/>
    <col min="12035" max="12035" width="12.42578125" style="139" bestFit="1" customWidth="1"/>
    <col min="12036" max="12036" width="14.140625" style="139" bestFit="1" customWidth="1"/>
    <col min="12037" max="12037" width="12" style="139" customWidth="1"/>
    <col min="12038" max="12039" width="10.85546875" style="139" customWidth="1"/>
    <col min="12040" max="12040" width="14.28515625" style="139" customWidth="1"/>
    <col min="12041" max="12041" width="10" style="139" bestFit="1" customWidth="1"/>
    <col min="12042" max="12043" width="12.28515625" style="139" bestFit="1" customWidth="1"/>
    <col min="12044" max="12044" width="14.140625" style="139" customWidth="1"/>
    <col min="12045" max="12045" width="15.140625" style="139" customWidth="1"/>
    <col min="12046" max="12046" width="11.42578125" style="139"/>
    <col min="12047" max="12047" width="10.85546875" style="139" customWidth="1"/>
    <col min="12048" max="12050" width="11.42578125" style="139"/>
    <col min="12051" max="12051" width="13.85546875" style="139" customWidth="1"/>
    <col min="12052" max="12055" width="11.42578125" style="139"/>
    <col min="12056" max="12056" width="10.85546875" style="139" customWidth="1"/>
    <col min="12057" max="12286" width="11.42578125" style="139"/>
    <col min="12287" max="12287" width="11.42578125" style="139" bestFit="1" customWidth="1"/>
    <col min="12288" max="12288" width="34.42578125" style="139" customWidth="1"/>
    <col min="12289" max="12289" width="14.28515625" style="139" customWidth="1"/>
    <col min="12290" max="12290" width="15.7109375" style="139" customWidth="1"/>
    <col min="12291" max="12291" width="12.42578125" style="139" bestFit="1" customWidth="1"/>
    <col min="12292" max="12292" width="14.140625" style="139" bestFit="1" customWidth="1"/>
    <col min="12293" max="12293" width="12" style="139" customWidth="1"/>
    <col min="12294" max="12295" width="10.85546875" style="139" customWidth="1"/>
    <col min="12296" max="12296" width="14.28515625" style="139" customWidth="1"/>
    <col min="12297" max="12297" width="10" style="139" bestFit="1" customWidth="1"/>
    <col min="12298" max="12299" width="12.28515625" style="139" bestFit="1" customWidth="1"/>
    <col min="12300" max="12300" width="14.140625" style="139" customWidth="1"/>
    <col min="12301" max="12301" width="15.140625" style="139" customWidth="1"/>
    <col min="12302" max="12302" width="11.42578125" style="139"/>
    <col min="12303" max="12303" width="10.85546875" style="139" customWidth="1"/>
    <col min="12304" max="12306" width="11.42578125" style="139"/>
    <col min="12307" max="12307" width="13.85546875" style="139" customWidth="1"/>
    <col min="12308" max="12311" width="11.42578125" style="139"/>
    <col min="12312" max="12312" width="10.85546875" style="139" customWidth="1"/>
    <col min="12313" max="12542" width="11.42578125" style="139"/>
    <col min="12543" max="12543" width="11.42578125" style="139" bestFit="1" customWidth="1"/>
    <col min="12544" max="12544" width="34.42578125" style="139" customWidth="1"/>
    <col min="12545" max="12545" width="14.28515625" style="139" customWidth="1"/>
    <col min="12546" max="12546" width="15.7109375" style="139" customWidth="1"/>
    <col min="12547" max="12547" width="12.42578125" style="139" bestFit="1" customWidth="1"/>
    <col min="12548" max="12548" width="14.140625" style="139" bestFit="1" customWidth="1"/>
    <col min="12549" max="12549" width="12" style="139" customWidth="1"/>
    <col min="12550" max="12551" width="10.85546875" style="139" customWidth="1"/>
    <col min="12552" max="12552" width="14.28515625" style="139" customWidth="1"/>
    <col min="12553" max="12553" width="10" style="139" bestFit="1" customWidth="1"/>
    <col min="12554" max="12555" width="12.28515625" style="139" bestFit="1" customWidth="1"/>
    <col min="12556" max="12556" width="14.140625" style="139" customWidth="1"/>
    <col min="12557" max="12557" width="15.140625" style="139" customWidth="1"/>
    <col min="12558" max="12558" width="11.42578125" style="139"/>
    <col min="12559" max="12559" width="10.85546875" style="139" customWidth="1"/>
    <col min="12560" max="12562" width="11.42578125" style="139"/>
    <col min="12563" max="12563" width="13.85546875" style="139" customWidth="1"/>
    <col min="12564" max="12567" width="11.42578125" style="139"/>
    <col min="12568" max="12568" width="10.85546875" style="139" customWidth="1"/>
    <col min="12569" max="12798" width="11.42578125" style="139"/>
    <col min="12799" max="12799" width="11.42578125" style="139" bestFit="1" customWidth="1"/>
    <col min="12800" max="12800" width="34.42578125" style="139" customWidth="1"/>
    <col min="12801" max="12801" width="14.28515625" style="139" customWidth="1"/>
    <col min="12802" max="12802" width="15.7109375" style="139" customWidth="1"/>
    <col min="12803" max="12803" width="12.42578125" style="139" bestFit="1" customWidth="1"/>
    <col min="12804" max="12804" width="14.140625" style="139" bestFit="1" customWidth="1"/>
    <col min="12805" max="12805" width="12" style="139" customWidth="1"/>
    <col min="12806" max="12807" width="10.85546875" style="139" customWidth="1"/>
    <col min="12808" max="12808" width="14.28515625" style="139" customWidth="1"/>
    <col min="12809" max="12809" width="10" style="139" bestFit="1" customWidth="1"/>
    <col min="12810" max="12811" width="12.28515625" style="139" bestFit="1" customWidth="1"/>
    <col min="12812" max="12812" width="14.140625" style="139" customWidth="1"/>
    <col min="12813" max="12813" width="15.140625" style="139" customWidth="1"/>
    <col min="12814" max="12814" width="11.42578125" style="139"/>
    <col min="12815" max="12815" width="10.85546875" style="139" customWidth="1"/>
    <col min="12816" max="12818" width="11.42578125" style="139"/>
    <col min="12819" max="12819" width="13.85546875" style="139" customWidth="1"/>
    <col min="12820" max="12823" width="11.42578125" style="139"/>
    <col min="12824" max="12824" width="10.85546875" style="139" customWidth="1"/>
    <col min="12825" max="13054" width="11.42578125" style="139"/>
    <col min="13055" max="13055" width="11.42578125" style="139" bestFit="1" customWidth="1"/>
    <col min="13056" max="13056" width="34.42578125" style="139" customWidth="1"/>
    <col min="13057" max="13057" width="14.28515625" style="139" customWidth="1"/>
    <col min="13058" max="13058" width="15.7109375" style="139" customWidth="1"/>
    <col min="13059" max="13059" width="12.42578125" style="139" bestFit="1" customWidth="1"/>
    <col min="13060" max="13060" width="14.140625" style="139" bestFit="1" customWidth="1"/>
    <col min="13061" max="13061" width="12" style="139" customWidth="1"/>
    <col min="13062" max="13063" width="10.85546875" style="139" customWidth="1"/>
    <col min="13064" max="13064" width="14.28515625" style="139" customWidth="1"/>
    <col min="13065" max="13065" width="10" style="139" bestFit="1" customWidth="1"/>
    <col min="13066" max="13067" width="12.28515625" style="139" bestFit="1" customWidth="1"/>
    <col min="13068" max="13068" width="14.140625" style="139" customWidth="1"/>
    <col min="13069" max="13069" width="15.140625" style="139" customWidth="1"/>
    <col min="13070" max="13070" width="11.42578125" style="139"/>
    <col min="13071" max="13071" width="10.85546875" style="139" customWidth="1"/>
    <col min="13072" max="13074" width="11.42578125" style="139"/>
    <col min="13075" max="13075" width="13.85546875" style="139" customWidth="1"/>
    <col min="13076" max="13079" width="11.42578125" style="139"/>
    <col min="13080" max="13080" width="10.85546875" style="139" customWidth="1"/>
    <col min="13081" max="13310" width="11.42578125" style="139"/>
    <col min="13311" max="13311" width="11.42578125" style="139" bestFit="1" customWidth="1"/>
    <col min="13312" max="13312" width="34.42578125" style="139" customWidth="1"/>
    <col min="13313" max="13313" width="14.28515625" style="139" customWidth="1"/>
    <col min="13314" max="13314" width="15.7109375" style="139" customWidth="1"/>
    <col min="13315" max="13315" width="12.42578125" style="139" bestFit="1" customWidth="1"/>
    <col min="13316" max="13316" width="14.140625" style="139" bestFit="1" customWidth="1"/>
    <col min="13317" max="13317" width="12" style="139" customWidth="1"/>
    <col min="13318" max="13319" width="10.85546875" style="139" customWidth="1"/>
    <col min="13320" max="13320" width="14.28515625" style="139" customWidth="1"/>
    <col min="13321" max="13321" width="10" style="139" bestFit="1" customWidth="1"/>
    <col min="13322" max="13323" width="12.28515625" style="139" bestFit="1" customWidth="1"/>
    <col min="13324" max="13324" width="14.140625" style="139" customWidth="1"/>
    <col min="13325" max="13325" width="15.140625" style="139" customWidth="1"/>
    <col min="13326" max="13326" width="11.42578125" style="139"/>
    <col min="13327" max="13327" width="10.85546875" style="139" customWidth="1"/>
    <col min="13328" max="13330" width="11.42578125" style="139"/>
    <col min="13331" max="13331" width="13.85546875" style="139" customWidth="1"/>
    <col min="13332" max="13335" width="11.42578125" style="139"/>
    <col min="13336" max="13336" width="10.85546875" style="139" customWidth="1"/>
    <col min="13337" max="13566" width="11.42578125" style="139"/>
    <col min="13567" max="13567" width="11.42578125" style="139" bestFit="1" customWidth="1"/>
    <col min="13568" max="13568" width="34.42578125" style="139" customWidth="1"/>
    <col min="13569" max="13569" width="14.28515625" style="139" customWidth="1"/>
    <col min="13570" max="13570" width="15.7109375" style="139" customWidth="1"/>
    <col min="13571" max="13571" width="12.42578125" style="139" bestFit="1" customWidth="1"/>
    <col min="13572" max="13572" width="14.140625" style="139" bestFit="1" customWidth="1"/>
    <col min="13573" max="13573" width="12" style="139" customWidth="1"/>
    <col min="13574" max="13575" width="10.85546875" style="139" customWidth="1"/>
    <col min="13576" max="13576" width="14.28515625" style="139" customWidth="1"/>
    <col min="13577" max="13577" width="10" style="139" bestFit="1" customWidth="1"/>
    <col min="13578" max="13579" width="12.28515625" style="139" bestFit="1" customWidth="1"/>
    <col min="13580" max="13580" width="14.140625" style="139" customWidth="1"/>
    <col min="13581" max="13581" width="15.140625" style="139" customWidth="1"/>
    <col min="13582" max="13582" width="11.42578125" style="139"/>
    <col min="13583" max="13583" width="10.85546875" style="139" customWidth="1"/>
    <col min="13584" max="13586" width="11.42578125" style="139"/>
    <col min="13587" max="13587" width="13.85546875" style="139" customWidth="1"/>
    <col min="13588" max="13591" width="11.42578125" style="139"/>
    <col min="13592" max="13592" width="10.85546875" style="139" customWidth="1"/>
    <col min="13593" max="13822" width="11.42578125" style="139"/>
    <col min="13823" max="13823" width="11.42578125" style="139" bestFit="1" customWidth="1"/>
    <col min="13824" max="13824" width="34.42578125" style="139" customWidth="1"/>
    <col min="13825" max="13825" width="14.28515625" style="139" customWidth="1"/>
    <col min="13826" max="13826" width="15.7109375" style="139" customWidth="1"/>
    <col min="13827" max="13827" width="12.42578125" style="139" bestFit="1" customWidth="1"/>
    <col min="13828" max="13828" width="14.140625" style="139" bestFit="1" customWidth="1"/>
    <col min="13829" max="13829" width="12" style="139" customWidth="1"/>
    <col min="13830" max="13831" width="10.85546875" style="139" customWidth="1"/>
    <col min="13832" max="13832" width="14.28515625" style="139" customWidth="1"/>
    <col min="13833" max="13833" width="10" style="139" bestFit="1" customWidth="1"/>
    <col min="13834" max="13835" width="12.28515625" style="139" bestFit="1" customWidth="1"/>
    <col min="13836" max="13836" width="14.140625" style="139" customWidth="1"/>
    <col min="13837" max="13837" width="15.140625" style="139" customWidth="1"/>
    <col min="13838" max="13838" width="11.42578125" style="139"/>
    <col min="13839" max="13839" width="10.85546875" style="139" customWidth="1"/>
    <col min="13840" max="13842" width="11.42578125" style="139"/>
    <col min="13843" max="13843" width="13.85546875" style="139" customWidth="1"/>
    <col min="13844" max="13847" width="11.42578125" style="139"/>
    <col min="13848" max="13848" width="10.85546875" style="139" customWidth="1"/>
    <col min="13849" max="14078" width="11.42578125" style="139"/>
    <col min="14079" max="14079" width="11.42578125" style="139" bestFit="1" customWidth="1"/>
    <col min="14080" max="14080" width="34.42578125" style="139" customWidth="1"/>
    <col min="14081" max="14081" width="14.28515625" style="139" customWidth="1"/>
    <col min="14082" max="14082" width="15.7109375" style="139" customWidth="1"/>
    <col min="14083" max="14083" width="12.42578125" style="139" bestFit="1" customWidth="1"/>
    <col min="14084" max="14084" width="14.140625" style="139" bestFit="1" customWidth="1"/>
    <col min="14085" max="14085" width="12" style="139" customWidth="1"/>
    <col min="14086" max="14087" width="10.85546875" style="139" customWidth="1"/>
    <col min="14088" max="14088" width="14.28515625" style="139" customWidth="1"/>
    <col min="14089" max="14089" width="10" style="139" bestFit="1" customWidth="1"/>
    <col min="14090" max="14091" width="12.28515625" style="139" bestFit="1" customWidth="1"/>
    <col min="14092" max="14092" width="14.140625" style="139" customWidth="1"/>
    <col min="14093" max="14093" width="15.140625" style="139" customWidth="1"/>
    <col min="14094" max="14094" width="11.42578125" style="139"/>
    <col min="14095" max="14095" width="10.85546875" style="139" customWidth="1"/>
    <col min="14096" max="14098" width="11.42578125" style="139"/>
    <col min="14099" max="14099" width="13.85546875" style="139" customWidth="1"/>
    <col min="14100" max="14103" width="11.42578125" style="139"/>
    <col min="14104" max="14104" width="10.85546875" style="139" customWidth="1"/>
    <col min="14105" max="14334" width="11.42578125" style="139"/>
    <col min="14335" max="14335" width="11.42578125" style="139" bestFit="1" customWidth="1"/>
    <col min="14336" max="14336" width="34.42578125" style="139" customWidth="1"/>
    <col min="14337" max="14337" width="14.28515625" style="139" customWidth="1"/>
    <col min="14338" max="14338" width="15.7109375" style="139" customWidth="1"/>
    <col min="14339" max="14339" width="12.42578125" style="139" bestFit="1" customWidth="1"/>
    <col min="14340" max="14340" width="14.140625" style="139" bestFit="1" customWidth="1"/>
    <col min="14341" max="14341" width="12" style="139" customWidth="1"/>
    <col min="14342" max="14343" width="10.85546875" style="139" customWidth="1"/>
    <col min="14344" max="14344" width="14.28515625" style="139" customWidth="1"/>
    <col min="14345" max="14345" width="10" style="139" bestFit="1" customWidth="1"/>
    <col min="14346" max="14347" width="12.28515625" style="139" bestFit="1" customWidth="1"/>
    <col min="14348" max="14348" width="14.140625" style="139" customWidth="1"/>
    <col min="14349" max="14349" width="15.140625" style="139" customWidth="1"/>
    <col min="14350" max="14350" width="11.42578125" style="139"/>
    <col min="14351" max="14351" width="10.85546875" style="139" customWidth="1"/>
    <col min="14352" max="14354" width="11.42578125" style="139"/>
    <col min="14355" max="14355" width="13.85546875" style="139" customWidth="1"/>
    <col min="14356" max="14359" width="11.42578125" style="139"/>
    <col min="14360" max="14360" width="10.85546875" style="139" customWidth="1"/>
    <col min="14361" max="14590" width="11.42578125" style="139"/>
    <col min="14591" max="14591" width="11.42578125" style="139" bestFit="1" customWidth="1"/>
    <col min="14592" max="14592" width="34.42578125" style="139" customWidth="1"/>
    <col min="14593" max="14593" width="14.28515625" style="139" customWidth="1"/>
    <col min="14594" max="14594" width="15.7109375" style="139" customWidth="1"/>
    <col min="14595" max="14595" width="12.42578125" style="139" bestFit="1" customWidth="1"/>
    <col min="14596" max="14596" width="14.140625" style="139" bestFit="1" customWidth="1"/>
    <col min="14597" max="14597" width="12" style="139" customWidth="1"/>
    <col min="14598" max="14599" width="10.85546875" style="139" customWidth="1"/>
    <col min="14600" max="14600" width="14.28515625" style="139" customWidth="1"/>
    <col min="14601" max="14601" width="10" style="139" bestFit="1" customWidth="1"/>
    <col min="14602" max="14603" width="12.28515625" style="139" bestFit="1" customWidth="1"/>
    <col min="14604" max="14604" width="14.140625" style="139" customWidth="1"/>
    <col min="14605" max="14605" width="15.140625" style="139" customWidth="1"/>
    <col min="14606" max="14606" width="11.42578125" style="139"/>
    <col min="14607" max="14607" width="10.85546875" style="139" customWidth="1"/>
    <col min="14608" max="14610" width="11.42578125" style="139"/>
    <col min="14611" max="14611" width="13.85546875" style="139" customWidth="1"/>
    <col min="14612" max="14615" width="11.42578125" style="139"/>
    <col min="14616" max="14616" width="10.85546875" style="139" customWidth="1"/>
    <col min="14617" max="14846" width="11.42578125" style="139"/>
    <col min="14847" max="14847" width="11.42578125" style="139" bestFit="1" customWidth="1"/>
    <col min="14848" max="14848" width="34.42578125" style="139" customWidth="1"/>
    <col min="14849" max="14849" width="14.28515625" style="139" customWidth="1"/>
    <col min="14850" max="14850" width="15.7109375" style="139" customWidth="1"/>
    <col min="14851" max="14851" width="12.42578125" style="139" bestFit="1" customWidth="1"/>
    <col min="14852" max="14852" width="14.140625" style="139" bestFit="1" customWidth="1"/>
    <col min="14853" max="14853" width="12" style="139" customWidth="1"/>
    <col min="14854" max="14855" width="10.85546875" style="139" customWidth="1"/>
    <col min="14856" max="14856" width="14.28515625" style="139" customWidth="1"/>
    <col min="14857" max="14857" width="10" style="139" bestFit="1" customWidth="1"/>
    <col min="14858" max="14859" width="12.28515625" style="139" bestFit="1" customWidth="1"/>
    <col min="14860" max="14860" width="14.140625" style="139" customWidth="1"/>
    <col min="14861" max="14861" width="15.140625" style="139" customWidth="1"/>
    <col min="14862" max="14862" width="11.42578125" style="139"/>
    <col min="14863" max="14863" width="10.85546875" style="139" customWidth="1"/>
    <col min="14864" max="14866" width="11.42578125" style="139"/>
    <col min="14867" max="14867" width="13.85546875" style="139" customWidth="1"/>
    <col min="14868" max="14871" width="11.42578125" style="139"/>
    <col min="14872" max="14872" width="10.85546875" style="139" customWidth="1"/>
    <col min="14873" max="15102" width="11.42578125" style="139"/>
    <col min="15103" max="15103" width="11.42578125" style="139" bestFit="1" customWidth="1"/>
    <col min="15104" max="15104" width="34.42578125" style="139" customWidth="1"/>
    <col min="15105" max="15105" width="14.28515625" style="139" customWidth="1"/>
    <col min="15106" max="15106" width="15.7109375" style="139" customWidth="1"/>
    <col min="15107" max="15107" width="12.42578125" style="139" bestFit="1" customWidth="1"/>
    <col min="15108" max="15108" width="14.140625" style="139" bestFit="1" customWidth="1"/>
    <col min="15109" max="15109" width="12" style="139" customWidth="1"/>
    <col min="15110" max="15111" width="10.85546875" style="139" customWidth="1"/>
    <col min="15112" max="15112" width="14.28515625" style="139" customWidth="1"/>
    <col min="15113" max="15113" width="10" style="139" bestFit="1" customWidth="1"/>
    <col min="15114" max="15115" width="12.28515625" style="139" bestFit="1" customWidth="1"/>
    <col min="15116" max="15116" width="14.140625" style="139" customWidth="1"/>
    <col min="15117" max="15117" width="15.140625" style="139" customWidth="1"/>
    <col min="15118" max="15118" width="11.42578125" style="139"/>
    <col min="15119" max="15119" width="10.85546875" style="139" customWidth="1"/>
    <col min="15120" max="15122" width="11.42578125" style="139"/>
    <col min="15123" max="15123" width="13.85546875" style="139" customWidth="1"/>
    <col min="15124" max="15127" width="11.42578125" style="139"/>
    <col min="15128" max="15128" width="10.85546875" style="139" customWidth="1"/>
    <col min="15129" max="15358" width="11.42578125" style="139"/>
    <col min="15359" max="15359" width="11.42578125" style="139" bestFit="1" customWidth="1"/>
    <col min="15360" max="15360" width="34.42578125" style="139" customWidth="1"/>
    <col min="15361" max="15361" width="14.28515625" style="139" customWidth="1"/>
    <col min="15362" max="15362" width="15.7109375" style="139" customWidth="1"/>
    <col min="15363" max="15363" width="12.42578125" style="139" bestFit="1" customWidth="1"/>
    <col min="15364" max="15364" width="14.140625" style="139" bestFit="1" customWidth="1"/>
    <col min="15365" max="15365" width="12" style="139" customWidth="1"/>
    <col min="15366" max="15367" width="10.85546875" style="139" customWidth="1"/>
    <col min="15368" max="15368" width="14.28515625" style="139" customWidth="1"/>
    <col min="15369" max="15369" width="10" style="139" bestFit="1" customWidth="1"/>
    <col min="15370" max="15371" width="12.28515625" style="139" bestFit="1" customWidth="1"/>
    <col min="15372" max="15372" width="14.140625" style="139" customWidth="1"/>
    <col min="15373" max="15373" width="15.140625" style="139" customWidth="1"/>
    <col min="15374" max="15374" width="11.42578125" style="139"/>
    <col min="15375" max="15375" width="10.85546875" style="139" customWidth="1"/>
    <col min="15376" max="15378" width="11.42578125" style="139"/>
    <col min="15379" max="15379" width="13.85546875" style="139" customWidth="1"/>
    <col min="15380" max="15383" width="11.42578125" style="139"/>
    <col min="15384" max="15384" width="10.85546875" style="139" customWidth="1"/>
    <col min="15385" max="15614" width="11.42578125" style="139"/>
    <col min="15615" max="15615" width="11.42578125" style="139" bestFit="1" customWidth="1"/>
    <col min="15616" max="15616" width="34.42578125" style="139" customWidth="1"/>
    <col min="15617" max="15617" width="14.28515625" style="139" customWidth="1"/>
    <col min="15618" max="15618" width="15.7109375" style="139" customWidth="1"/>
    <col min="15619" max="15619" width="12.42578125" style="139" bestFit="1" customWidth="1"/>
    <col min="15620" max="15620" width="14.140625" style="139" bestFit="1" customWidth="1"/>
    <col min="15621" max="15621" width="12" style="139" customWidth="1"/>
    <col min="15622" max="15623" width="10.85546875" style="139" customWidth="1"/>
    <col min="15624" max="15624" width="14.28515625" style="139" customWidth="1"/>
    <col min="15625" max="15625" width="10" style="139" bestFit="1" customWidth="1"/>
    <col min="15626" max="15627" width="12.28515625" style="139" bestFit="1" customWidth="1"/>
    <col min="15628" max="15628" width="14.140625" style="139" customWidth="1"/>
    <col min="15629" max="15629" width="15.140625" style="139" customWidth="1"/>
    <col min="15630" max="15630" width="11.42578125" style="139"/>
    <col min="15631" max="15631" width="10.85546875" style="139" customWidth="1"/>
    <col min="15632" max="15634" width="11.42578125" style="139"/>
    <col min="15635" max="15635" width="13.85546875" style="139" customWidth="1"/>
    <col min="15636" max="15639" width="11.42578125" style="139"/>
    <col min="15640" max="15640" width="10.85546875" style="139" customWidth="1"/>
    <col min="15641" max="15870" width="11.42578125" style="139"/>
    <col min="15871" max="15871" width="11.42578125" style="139" bestFit="1" customWidth="1"/>
    <col min="15872" max="15872" width="34.42578125" style="139" customWidth="1"/>
    <col min="15873" max="15873" width="14.28515625" style="139" customWidth="1"/>
    <col min="15874" max="15874" width="15.7109375" style="139" customWidth="1"/>
    <col min="15875" max="15875" width="12.42578125" style="139" bestFit="1" customWidth="1"/>
    <col min="15876" max="15876" width="14.140625" style="139" bestFit="1" customWidth="1"/>
    <col min="15877" max="15877" width="12" style="139" customWidth="1"/>
    <col min="15878" max="15879" width="10.85546875" style="139" customWidth="1"/>
    <col min="15880" max="15880" width="14.28515625" style="139" customWidth="1"/>
    <col min="15881" max="15881" width="10" style="139" bestFit="1" customWidth="1"/>
    <col min="15882" max="15883" width="12.28515625" style="139" bestFit="1" customWidth="1"/>
    <col min="15884" max="15884" width="14.140625" style="139" customWidth="1"/>
    <col min="15885" max="15885" width="15.140625" style="139" customWidth="1"/>
    <col min="15886" max="15886" width="11.42578125" style="139"/>
    <col min="15887" max="15887" width="10.85546875" style="139" customWidth="1"/>
    <col min="15888" max="15890" width="11.42578125" style="139"/>
    <col min="15891" max="15891" width="13.85546875" style="139" customWidth="1"/>
    <col min="15892" max="15895" width="11.42578125" style="139"/>
    <col min="15896" max="15896" width="10.85546875" style="139" customWidth="1"/>
    <col min="15897" max="16126" width="11.42578125" style="139"/>
    <col min="16127" max="16127" width="11.42578125" style="139" bestFit="1" customWidth="1"/>
    <col min="16128" max="16128" width="34.42578125" style="139" customWidth="1"/>
    <col min="16129" max="16129" width="14.28515625" style="139" customWidth="1"/>
    <col min="16130" max="16130" width="15.7109375" style="139" customWidth="1"/>
    <col min="16131" max="16131" width="12.42578125" style="139" bestFit="1" customWidth="1"/>
    <col min="16132" max="16132" width="14.140625" style="139" bestFit="1" customWidth="1"/>
    <col min="16133" max="16133" width="12" style="139" customWidth="1"/>
    <col min="16134" max="16135" width="10.85546875" style="139" customWidth="1"/>
    <col min="16136" max="16136" width="14.28515625" style="139" customWidth="1"/>
    <col min="16137" max="16137" width="10" style="139" bestFit="1" customWidth="1"/>
    <col min="16138" max="16139" width="12.28515625" style="139" bestFit="1" customWidth="1"/>
    <col min="16140" max="16140" width="14.140625" style="139" customWidth="1"/>
    <col min="16141" max="16141" width="15.140625" style="139" customWidth="1"/>
    <col min="16142" max="16142" width="11.42578125" style="139"/>
    <col min="16143" max="16143" width="10.85546875" style="139" customWidth="1"/>
    <col min="16144" max="16146" width="11.42578125" style="139"/>
    <col min="16147" max="16147" width="13.85546875" style="139" customWidth="1"/>
    <col min="16148" max="16151" width="11.42578125" style="139"/>
    <col min="16152" max="16152" width="10.85546875" style="139" customWidth="1"/>
    <col min="16153" max="16384" width="11.42578125" style="139"/>
  </cols>
  <sheetData>
    <row r="1" spans="1:37" ht="24" customHeight="1">
      <c r="A1" s="226" t="s">
        <v>368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37" s="9" customFormat="1" ht="90.75" customHeight="1">
      <c r="A2" s="140" t="s">
        <v>18</v>
      </c>
      <c r="B2" s="140" t="s">
        <v>19</v>
      </c>
      <c r="C2" s="105" t="s">
        <v>382</v>
      </c>
      <c r="D2" s="106" t="s">
        <v>341</v>
      </c>
      <c r="E2" s="106" t="s">
        <v>12</v>
      </c>
      <c r="F2" s="106" t="s">
        <v>13</v>
      </c>
      <c r="G2" s="106" t="s">
        <v>14</v>
      </c>
      <c r="H2" s="106" t="s">
        <v>20</v>
      </c>
      <c r="I2" s="106" t="s">
        <v>342</v>
      </c>
      <c r="J2" s="106" t="s">
        <v>16</v>
      </c>
      <c r="K2" s="106" t="s">
        <v>386</v>
      </c>
      <c r="L2" s="109" t="s">
        <v>340</v>
      </c>
      <c r="M2" s="110" t="s">
        <v>11</v>
      </c>
      <c r="N2" s="110" t="s">
        <v>12</v>
      </c>
      <c r="O2" s="110" t="s">
        <v>13</v>
      </c>
      <c r="P2" s="110" t="s">
        <v>14</v>
      </c>
      <c r="Q2" s="110" t="s">
        <v>20</v>
      </c>
      <c r="R2" s="110" t="s">
        <v>342</v>
      </c>
      <c r="S2" s="110" t="s">
        <v>16</v>
      </c>
      <c r="T2" s="107" t="s">
        <v>383</v>
      </c>
      <c r="U2" s="108" t="s">
        <v>11</v>
      </c>
      <c r="V2" s="108" t="s">
        <v>12</v>
      </c>
      <c r="W2" s="108" t="s">
        <v>13</v>
      </c>
      <c r="X2" s="108" t="s">
        <v>14</v>
      </c>
      <c r="Y2" s="108" t="s">
        <v>20</v>
      </c>
      <c r="Z2" s="108" t="s">
        <v>342</v>
      </c>
      <c r="AA2" s="108" t="s">
        <v>16</v>
      </c>
    </row>
    <row r="3" spans="1:37">
      <c r="A3" s="141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1:37">
      <c r="A4" s="141"/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s="9" customFormat="1">
      <c r="A5" s="141"/>
      <c r="B5" s="145" t="s">
        <v>36</v>
      </c>
      <c r="C5" s="146">
        <f>SUM(D5:K5)</f>
        <v>8328531.4800000004</v>
      </c>
      <c r="D5" s="146">
        <f>D9+D52+D138+D159</f>
        <v>820505.48</v>
      </c>
      <c r="E5" s="146">
        <f t="shared" ref="E5:F5" si="0">E9+E52+E138+E159</f>
        <v>94040</v>
      </c>
      <c r="F5" s="146">
        <f t="shared" si="0"/>
        <v>10000</v>
      </c>
      <c r="G5" s="146">
        <f>G9+G52+G138+G159+G366+G408</f>
        <v>7366986</v>
      </c>
      <c r="H5" s="146">
        <f>H9+H52+H138+H159+H366+H408</f>
        <v>27000</v>
      </c>
      <c r="I5" s="146">
        <f>I9+I52+I138+I159+I366+I408</f>
        <v>0</v>
      </c>
      <c r="J5" s="146">
        <f>J9+J52+J138+J159+J366+J408</f>
        <v>0</v>
      </c>
      <c r="K5" s="146">
        <f>K9+K52+K138+K159+K366+K408</f>
        <v>10000</v>
      </c>
      <c r="L5" s="146">
        <f>SUM(M5:S5)</f>
        <v>8155781.4800000004</v>
      </c>
      <c r="M5" s="146">
        <f t="shared" ref="M5:S5" si="1">M9+M52+M138+M159+M366+M408</f>
        <v>820505.48</v>
      </c>
      <c r="N5" s="146">
        <f t="shared" si="1"/>
        <v>94040</v>
      </c>
      <c r="O5" s="146">
        <f t="shared" si="1"/>
        <v>10000</v>
      </c>
      <c r="P5" s="146">
        <f t="shared" si="1"/>
        <v>7204236</v>
      </c>
      <c r="Q5" s="146">
        <f t="shared" si="1"/>
        <v>27000</v>
      </c>
      <c r="R5" s="146">
        <f t="shared" si="1"/>
        <v>0</v>
      </c>
      <c r="S5" s="146">
        <f t="shared" si="1"/>
        <v>0</v>
      </c>
      <c r="T5" s="146">
        <f>SUM(U5:AA5)</f>
        <v>7823731.4800000004</v>
      </c>
      <c r="U5" s="146">
        <f t="shared" ref="U5:AA5" si="2">U9+U52+U138+U159+U366+U408</f>
        <v>820505.48</v>
      </c>
      <c r="V5" s="146">
        <f t="shared" si="2"/>
        <v>94040</v>
      </c>
      <c r="W5" s="146">
        <f t="shared" si="2"/>
        <v>10000</v>
      </c>
      <c r="X5" s="146">
        <f t="shared" si="2"/>
        <v>6872186</v>
      </c>
      <c r="Y5" s="146">
        <f t="shared" si="2"/>
        <v>27000</v>
      </c>
      <c r="Z5" s="146">
        <f t="shared" si="2"/>
        <v>0</v>
      </c>
      <c r="AA5" s="146">
        <f t="shared" si="2"/>
        <v>0</v>
      </c>
      <c r="AB5" s="147"/>
      <c r="AC5" s="147"/>
      <c r="AD5" s="147"/>
      <c r="AE5" s="147"/>
      <c r="AF5" s="147"/>
      <c r="AG5" s="147"/>
      <c r="AH5" s="147"/>
      <c r="AI5" s="147"/>
      <c r="AJ5" s="147"/>
      <c r="AK5" s="147"/>
    </row>
    <row r="6" spans="1:37">
      <c r="A6" s="141"/>
      <c r="B6" s="142" t="s">
        <v>378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s="9" customFormat="1" ht="25.5">
      <c r="A7" s="148" t="s">
        <v>40</v>
      </c>
      <c r="B7" s="149" t="s">
        <v>343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s="9" customFormat="1" ht="17.25" customHeight="1">
      <c r="A8" s="150" t="s">
        <v>39</v>
      </c>
      <c r="B8" s="151" t="s">
        <v>344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s="9" customFormat="1">
      <c r="A9" s="141">
        <v>3</v>
      </c>
      <c r="B9" s="153" t="s">
        <v>345</v>
      </c>
      <c r="C9" s="146">
        <f>SUM(D9:J9)</f>
        <v>6777836</v>
      </c>
      <c r="D9" s="146">
        <f>D18+D46+D50</f>
        <v>700000</v>
      </c>
      <c r="E9" s="146">
        <f>E18</f>
        <v>65150</v>
      </c>
      <c r="F9" s="146">
        <f>F18</f>
        <v>10000</v>
      </c>
      <c r="G9" s="146">
        <f>G10+G18+G50</f>
        <v>5978686</v>
      </c>
      <c r="H9" s="146">
        <f>H18</f>
        <v>24000</v>
      </c>
      <c r="I9" s="146"/>
      <c r="J9" s="146"/>
      <c r="K9" s="146">
        <f>K18</f>
        <v>10000</v>
      </c>
      <c r="L9" s="146">
        <f>SUM(M9:S9)</f>
        <v>6777836</v>
      </c>
      <c r="M9" s="146">
        <f>M18+M46+M50</f>
        <v>700000</v>
      </c>
      <c r="N9" s="146">
        <f>N18</f>
        <v>65150</v>
      </c>
      <c r="O9" s="146">
        <f>O18</f>
        <v>10000</v>
      </c>
      <c r="P9" s="146">
        <f>P10+P18+P50</f>
        <v>5978686</v>
      </c>
      <c r="Q9" s="146">
        <f>Q18</f>
        <v>24000</v>
      </c>
      <c r="R9" s="146"/>
      <c r="S9" s="146"/>
      <c r="T9" s="146">
        <f>SUM(U9:AA9)</f>
        <v>6777836</v>
      </c>
      <c r="U9" s="146">
        <f>U18+U46+U50</f>
        <v>700000</v>
      </c>
      <c r="V9" s="146">
        <f>V18</f>
        <v>65150</v>
      </c>
      <c r="W9" s="146">
        <f>W18</f>
        <v>10000</v>
      </c>
      <c r="X9" s="146">
        <f>X10+X18+X50</f>
        <v>5978686</v>
      </c>
      <c r="Y9" s="146">
        <f>Y18</f>
        <v>24000</v>
      </c>
      <c r="Z9" s="146"/>
      <c r="AA9" s="146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s="69" customFormat="1">
      <c r="A10" s="154">
        <v>31</v>
      </c>
      <c r="B10" s="155" t="s">
        <v>21</v>
      </c>
      <c r="C10" s="146">
        <f t="shared" ref="C10:C61" si="3">SUM(D10:J10)</f>
        <v>5949346</v>
      </c>
      <c r="D10" s="156"/>
      <c r="E10" s="156"/>
      <c r="F10" s="156"/>
      <c r="G10" s="156">
        <f>G11+G14+G16</f>
        <v>5949346</v>
      </c>
      <c r="H10" s="156"/>
      <c r="I10" s="156"/>
      <c r="J10" s="156"/>
      <c r="K10" s="156"/>
      <c r="L10" s="146">
        <f t="shared" ref="L10:L11" si="4">SUM(M10:S10)</f>
        <v>5949346</v>
      </c>
      <c r="M10" s="156"/>
      <c r="N10" s="156"/>
      <c r="O10" s="156"/>
      <c r="P10" s="156">
        <f>P11+P14+P16</f>
        <v>5949346</v>
      </c>
      <c r="Q10" s="156"/>
      <c r="R10" s="156"/>
      <c r="S10" s="156"/>
      <c r="T10" s="146">
        <f t="shared" ref="T10:T11" si="5">SUM(U10:AA10)</f>
        <v>5949346</v>
      </c>
      <c r="U10" s="156"/>
      <c r="V10" s="156"/>
      <c r="W10" s="156"/>
      <c r="X10" s="156">
        <f>X11+X14+X16</f>
        <v>5949346</v>
      </c>
      <c r="Y10" s="156"/>
      <c r="Z10" s="156"/>
      <c r="AA10" s="156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</row>
    <row r="11" spans="1:37">
      <c r="A11" s="158">
        <v>3111</v>
      </c>
      <c r="B11" s="142" t="s">
        <v>346</v>
      </c>
      <c r="C11" s="146">
        <f t="shared" si="3"/>
        <v>4908450</v>
      </c>
      <c r="D11" s="143"/>
      <c r="E11" s="143"/>
      <c r="F11" s="143"/>
      <c r="G11" s="143">
        <v>4908450</v>
      </c>
      <c r="H11" s="143"/>
      <c r="I11" s="143"/>
      <c r="J11" s="143"/>
      <c r="K11" s="143"/>
      <c r="L11" s="146">
        <f t="shared" si="4"/>
        <v>4908450</v>
      </c>
      <c r="M11" s="143"/>
      <c r="N11" s="143"/>
      <c r="O11" s="143"/>
      <c r="P11" s="143">
        <v>4908450</v>
      </c>
      <c r="Q11" s="143"/>
      <c r="R11" s="143"/>
      <c r="S11" s="143"/>
      <c r="T11" s="146">
        <f t="shared" si="5"/>
        <v>4908450</v>
      </c>
      <c r="U11" s="143"/>
      <c r="V11" s="143"/>
      <c r="W11" s="143"/>
      <c r="X11" s="143">
        <v>4908450</v>
      </c>
      <c r="Y11" s="143"/>
      <c r="Z11" s="143"/>
      <c r="AA11" s="143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</row>
    <row r="12" spans="1:37">
      <c r="A12" s="158">
        <v>3113</v>
      </c>
      <c r="B12" s="142" t="s">
        <v>59</v>
      </c>
      <c r="C12" s="146"/>
      <c r="D12" s="143"/>
      <c r="E12" s="143"/>
      <c r="F12" s="143"/>
      <c r="G12" s="143"/>
      <c r="H12" s="143"/>
      <c r="I12" s="143"/>
      <c r="J12" s="143"/>
      <c r="K12" s="143"/>
      <c r="L12" s="146"/>
      <c r="M12" s="143"/>
      <c r="N12" s="143"/>
      <c r="O12" s="143"/>
      <c r="P12" s="143"/>
      <c r="Q12" s="143"/>
      <c r="R12" s="143"/>
      <c r="S12" s="143"/>
      <c r="T12" s="146"/>
      <c r="U12" s="143"/>
      <c r="V12" s="143"/>
      <c r="W12" s="143"/>
      <c r="X12" s="143"/>
      <c r="Y12" s="143"/>
      <c r="Z12" s="143"/>
      <c r="AA12" s="143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37">
      <c r="A13" s="158">
        <v>3114</v>
      </c>
      <c r="B13" s="142" t="s">
        <v>61</v>
      </c>
      <c r="C13" s="146"/>
      <c r="D13" s="143"/>
      <c r="E13" s="143"/>
      <c r="F13" s="143"/>
      <c r="G13" s="143"/>
      <c r="H13" s="143"/>
      <c r="I13" s="143"/>
      <c r="J13" s="143"/>
      <c r="K13" s="143"/>
      <c r="L13" s="146"/>
      <c r="M13" s="143"/>
      <c r="N13" s="143"/>
      <c r="O13" s="143"/>
      <c r="P13" s="143"/>
      <c r="Q13" s="143"/>
      <c r="R13" s="143"/>
      <c r="S13" s="143"/>
      <c r="T13" s="146"/>
      <c r="U13" s="143"/>
      <c r="V13" s="143"/>
      <c r="W13" s="143"/>
      <c r="X13" s="143"/>
      <c r="Y13" s="143"/>
      <c r="Z13" s="143"/>
      <c r="AA13" s="143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</row>
    <row r="14" spans="1:37">
      <c r="A14" s="158">
        <v>3121</v>
      </c>
      <c r="B14" s="142" t="s">
        <v>23</v>
      </c>
      <c r="C14" s="146">
        <f t="shared" si="3"/>
        <v>231000</v>
      </c>
      <c r="D14" s="143"/>
      <c r="E14" s="143"/>
      <c r="F14" s="143"/>
      <c r="G14" s="143">
        <v>231000</v>
      </c>
      <c r="H14" s="143"/>
      <c r="I14" s="143"/>
      <c r="J14" s="143"/>
      <c r="K14" s="143"/>
      <c r="L14" s="146">
        <f t="shared" ref="L14" si="6">SUM(M14:S14)</f>
        <v>231000</v>
      </c>
      <c r="M14" s="143"/>
      <c r="N14" s="143"/>
      <c r="O14" s="143"/>
      <c r="P14" s="143">
        <v>231000</v>
      </c>
      <c r="Q14" s="143"/>
      <c r="R14" s="143"/>
      <c r="S14" s="143"/>
      <c r="T14" s="146">
        <f t="shared" ref="T14" si="7">SUM(U14:AA14)</f>
        <v>231000</v>
      </c>
      <c r="U14" s="143"/>
      <c r="V14" s="143"/>
      <c r="W14" s="143"/>
      <c r="X14" s="143">
        <v>231000</v>
      </c>
      <c r="Y14" s="143"/>
      <c r="Z14" s="143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</row>
    <row r="15" spans="1:37">
      <c r="A15" s="158">
        <v>3131</v>
      </c>
      <c r="B15" s="142" t="s">
        <v>347</v>
      </c>
      <c r="C15" s="146"/>
      <c r="D15" s="143"/>
      <c r="E15" s="143"/>
      <c r="F15" s="143"/>
      <c r="G15" s="143"/>
      <c r="H15" s="143"/>
      <c r="I15" s="143"/>
      <c r="J15" s="143"/>
      <c r="K15" s="143"/>
      <c r="L15" s="146"/>
      <c r="M15" s="143"/>
      <c r="N15" s="143"/>
      <c r="O15" s="143"/>
      <c r="P15" s="143"/>
      <c r="Q15" s="143"/>
      <c r="R15" s="143"/>
      <c r="S15" s="143"/>
      <c r="T15" s="146"/>
      <c r="U15" s="143"/>
      <c r="V15" s="143"/>
      <c r="W15" s="143"/>
      <c r="X15" s="143"/>
      <c r="Y15" s="143"/>
      <c r="Z15" s="143"/>
      <c r="AA15" s="143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</row>
    <row r="16" spans="1:37" ht="25.5">
      <c r="A16" s="158">
        <v>3132</v>
      </c>
      <c r="B16" s="142" t="s">
        <v>46</v>
      </c>
      <c r="C16" s="146">
        <f t="shared" si="3"/>
        <v>809896</v>
      </c>
      <c r="D16" s="143"/>
      <c r="E16" s="143"/>
      <c r="F16" s="143"/>
      <c r="G16" s="143">
        <v>809896</v>
      </c>
      <c r="H16" s="143"/>
      <c r="I16" s="143"/>
      <c r="J16" s="143"/>
      <c r="K16" s="143"/>
      <c r="L16" s="146">
        <f t="shared" ref="L16" si="8">SUM(M16:S16)</f>
        <v>809896</v>
      </c>
      <c r="M16" s="143"/>
      <c r="N16" s="143"/>
      <c r="O16" s="143"/>
      <c r="P16" s="143">
        <v>809896</v>
      </c>
      <c r="Q16" s="143"/>
      <c r="R16" s="143"/>
      <c r="S16" s="143"/>
      <c r="T16" s="146">
        <f t="shared" ref="T16" si="9">SUM(U16:AA16)</f>
        <v>809896</v>
      </c>
      <c r="U16" s="143"/>
      <c r="V16" s="143"/>
      <c r="W16" s="143"/>
      <c r="X16" s="143">
        <v>809896</v>
      </c>
      <c r="Y16" s="143"/>
      <c r="Z16" s="143"/>
      <c r="AA16" s="143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</row>
    <row r="17" spans="1:37" ht="24">
      <c r="A17" s="159">
        <v>3133</v>
      </c>
      <c r="B17" s="160" t="s">
        <v>47</v>
      </c>
      <c r="C17" s="146"/>
      <c r="D17" s="143"/>
      <c r="E17" s="143"/>
      <c r="F17" s="143"/>
      <c r="G17" s="143"/>
      <c r="H17" s="143"/>
      <c r="I17" s="143"/>
      <c r="J17" s="143"/>
      <c r="K17" s="143"/>
      <c r="L17" s="146"/>
      <c r="M17" s="143"/>
      <c r="N17" s="143"/>
      <c r="O17" s="143"/>
      <c r="P17" s="143"/>
      <c r="Q17" s="143"/>
      <c r="R17" s="143"/>
      <c r="S17" s="143"/>
      <c r="T17" s="146"/>
      <c r="U17" s="143"/>
      <c r="V17" s="143"/>
      <c r="W17" s="143"/>
      <c r="X17" s="143"/>
      <c r="Y17" s="143"/>
      <c r="Z17" s="143"/>
      <c r="AA17" s="143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</row>
    <row r="18" spans="1:37" s="69" customFormat="1">
      <c r="A18" s="154">
        <v>32</v>
      </c>
      <c r="B18" s="155" t="s">
        <v>25</v>
      </c>
      <c r="C18" s="146">
        <f t="shared" si="3"/>
        <v>806890</v>
      </c>
      <c r="D18" s="156">
        <f>SUM(D19:D45)</f>
        <v>688400</v>
      </c>
      <c r="E18" s="156">
        <f>SUM(E19:E45)</f>
        <v>65150</v>
      </c>
      <c r="F18" s="156">
        <f>SUM(F19:F39)</f>
        <v>10000</v>
      </c>
      <c r="G18" s="156">
        <f>SUM(G19:G45)</f>
        <v>19340</v>
      </c>
      <c r="H18" s="156">
        <f>H19+H45</f>
        <v>24000</v>
      </c>
      <c r="I18" s="156"/>
      <c r="J18" s="156"/>
      <c r="K18" s="156">
        <f>SUM(K19:K45)</f>
        <v>10000</v>
      </c>
      <c r="L18" s="146">
        <f t="shared" ref="L18:L21" si="10">SUM(M18:S18)</f>
        <v>806890</v>
      </c>
      <c r="M18" s="156">
        <f>SUM(M19:M45)</f>
        <v>688400</v>
      </c>
      <c r="N18" s="156">
        <f>SUM(N19:N45)</f>
        <v>65150</v>
      </c>
      <c r="O18" s="156">
        <f>SUM(O19:O39)</f>
        <v>10000</v>
      </c>
      <c r="P18" s="156">
        <f>SUM(P19:P45)</f>
        <v>19340</v>
      </c>
      <c r="Q18" s="156">
        <f>Q19+Q45</f>
        <v>24000</v>
      </c>
      <c r="R18" s="156"/>
      <c r="S18" s="156"/>
      <c r="T18" s="146">
        <f t="shared" ref="T18:T21" si="11">SUM(U18:AA18)</f>
        <v>806890</v>
      </c>
      <c r="U18" s="156">
        <f>SUM(U19:U45)</f>
        <v>688400</v>
      </c>
      <c r="V18" s="156">
        <f>SUM(V19:V45)</f>
        <v>65150</v>
      </c>
      <c r="W18" s="156">
        <f>SUM(W19:W39)</f>
        <v>10000</v>
      </c>
      <c r="X18" s="156">
        <f>SUM(X19:X45)</f>
        <v>19340</v>
      </c>
      <c r="Y18" s="156">
        <f>Y19+Y45</f>
        <v>24000</v>
      </c>
      <c r="Z18" s="156"/>
      <c r="AA18" s="15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</row>
    <row r="19" spans="1:37" s="9" customFormat="1">
      <c r="A19" s="159">
        <v>3211</v>
      </c>
      <c r="B19" s="160" t="s">
        <v>68</v>
      </c>
      <c r="C19" s="146">
        <f t="shared" si="3"/>
        <v>49020</v>
      </c>
      <c r="D19" s="143">
        <v>25000</v>
      </c>
      <c r="E19" s="143">
        <v>2000</v>
      </c>
      <c r="F19" s="143">
        <v>680</v>
      </c>
      <c r="G19" s="143">
        <v>340</v>
      </c>
      <c r="H19" s="143">
        <v>21000</v>
      </c>
      <c r="I19" s="143"/>
      <c r="J19" s="146"/>
      <c r="K19" s="146"/>
      <c r="L19" s="146">
        <f t="shared" si="10"/>
        <v>49020</v>
      </c>
      <c r="M19" s="143">
        <v>25000</v>
      </c>
      <c r="N19" s="143">
        <v>2000</v>
      </c>
      <c r="O19" s="143">
        <v>680</v>
      </c>
      <c r="P19" s="143">
        <v>340</v>
      </c>
      <c r="Q19" s="143">
        <v>21000</v>
      </c>
      <c r="R19" s="143"/>
      <c r="S19" s="146"/>
      <c r="T19" s="146">
        <f t="shared" si="11"/>
        <v>49020</v>
      </c>
      <c r="U19" s="143">
        <v>25000</v>
      </c>
      <c r="V19" s="143">
        <v>2000</v>
      </c>
      <c r="W19" s="143">
        <v>680</v>
      </c>
      <c r="X19" s="143">
        <v>340</v>
      </c>
      <c r="Y19" s="143">
        <v>21000</v>
      </c>
      <c r="Z19" s="143"/>
      <c r="AA19" s="146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s="9" customFormat="1" ht="24">
      <c r="A20" s="159">
        <v>3212</v>
      </c>
      <c r="B20" s="160" t="s">
        <v>70</v>
      </c>
      <c r="C20" s="146">
        <f t="shared" si="3"/>
        <v>221000</v>
      </c>
      <c r="D20" s="143">
        <v>220000</v>
      </c>
      <c r="E20" s="143">
        <v>1000</v>
      </c>
      <c r="F20" s="143"/>
      <c r="G20" s="143"/>
      <c r="H20" s="143"/>
      <c r="I20" s="143"/>
      <c r="J20" s="146"/>
      <c r="K20" s="146"/>
      <c r="L20" s="146">
        <f t="shared" si="10"/>
        <v>221000</v>
      </c>
      <c r="M20" s="143">
        <v>220000</v>
      </c>
      <c r="N20" s="143">
        <v>1000</v>
      </c>
      <c r="O20" s="143"/>
      <c r="P20" s="143"/>
      <c r="Q20" s="143"/>
      <c r="R20" s="143"/>
      <c r="S20" s="146"/>
      <c r="T20" s="146">
        <f t="shared" si="11"/>
        <v>221000</v>
      </c>
      <c r="U20" s="143">
        <v>220000</v>
      </c>
      <c r="V20" s="143">
        <v>1000</v>
      </c>
      <c r="W20" s="143"/>
      <c r="X20" s="143"/>
      <c r="Y20" s="143"/>
      <c r="Z20" s="143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s="9" customFormat="1">
      <c r="A21" s="159">
        <v>3213</v>
      </c>
      <c r="B21" s="160" t="s">
        <v>72</v>
      </c>
      <c r="C21" s="146">
        <f t="shared" si="3"/>
        <v>6000</v>
      </c>
      <c r="D21" s="143">
        <v>4500</v>
      </c>
      <c r="E21" s="143">
        <v>1500</v>
      </c>
      <c r="F21" s="143"/>
      <c r="G21" s="143"/>
      <c r="H21" s="143"/>
      <c r="I21" s="143"/>
      <c r="J21" s="146"/>
      <c r="K21" s="146"/>
      <c r="L21" s="146">
        <f t="shared" si="10"/>
        <v>6000</v>
      </c>
      <c r="M21" s="143">
        <v>4500</v>
      </c>
      <c r="N21" s="143">
        <v>1500</v>
      </c>
      <c r="O21" s="143"/>
      <c r="P21" s="143"/>
      <c r="Q21" s="143"/>
      <c r="R21" s="143"/>
      <c r="S21" s="146"/>
      <c r="T21" s="146">
        <f t="shared" si="11"/>
        <v>6000</v>
      </c>
      <c r="U21" s="143">
        <v>4500</v>
      </c>
      <c r="V21" s="143">
        <v>1500</v>
      </c>
      <c r="W21" s="143"/>
      <c r="X21" s="143"/>
      <c r="Y21" s="143"/>
      <c r="Z21" s="143"/>
      <c r="AA21" s="146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s="9" customFormat="1">
      <c r="A22" s="159">
        <v>3214</v>
      </c>
      <c r="B22" s="160" t="s">
        <v>74</v>
      </c>
      <c r="C22" s="146"/>
      <c r="D22" s="143"/>
      <c r="E22" s="143"/>
      <c r="F22" s="143"/>
      <c r="G22" s="143"/>
      <c r="H22" s="143"/>
      <c r="I22" s="143"/>
      <c r="J22" s="146"/>
      <c r="K22" s="146"/>
      <c r="L22" s="146"/>
      <c r="M22" s="143"/>
      <c r="N22" s="143"/>
      <c r="O22" s="143"/>
      <c r="P22" s="143"/>
      <c r="Q22" s="143"/>
      <c r="R22" s="143"/>
      <c r="S22" s="146"/>
      <c r="T22" s="146"/>
      <c r="U22" s="143"/>
      <c r="V22" s="143"/>
      <c r="W22" s="143"/>
      <c r="X22" s="143"/>
      <c r="Y22" s="143"/>
      <c r="Z22" s="143"/>
      <c r="AA22" s="146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s="9" customFormat="1" ht="24">
      <c r="A23" s="159">
        <v>3221</v>
      </c>
      <c r="B23" s="160" t="s">
        <v>48</v>
      </c>
      <c r="C23" s="146">
        <f t="shared" si="3"/>
        <v>50000</v>
      </c>
      <c r="D23" s="143">
        <v>45000</v>
      </c>
      <c r="E23" s="143">
        <v>5000</v>
      </c>
      <c r="F23" s="143"/>
      <c r="G23" s="143"/>
      <c r="H23" s="143"/>
      <c r="I23" s="143"/>
      <c r="J23" s="146"/>
      <c r="K23" s="143">
        <v>3000</v>
      </c>
      <c r="L23" s="146">
        <f t="shared" ref="L23:L27" si="12">SUM(M23:S23)</f>
        <v>50000</v>
      </c>
      <c r="M23" s="143">
        <v>45000</v>
      </c>
      <c r="N23" s="143">
        <v>5000</v>
      </c>
      <c r="O23" s="143"/>
      <c r="P23" s="143"/>
      <c r="Q23" s="143"/>
      <c r="R23" s="143"/>
      <c r="S23" s="146"/>
      <c r="T23" s="146">
        <f t="shared" ref="T23:T27" si="13">SUM(U23:AA23)</f>
        <v>50000</v>
      </c>
      <c r="U23" s="143">
        <v>45000</v>
      </c>
      <c r="V23" s="143">
        <v>5000</v>
      </c>
      <c r="W23" s="143"/>
      <c r="X23" s="143"/>
      <c r="Y23" s="143"/>
      <c r="Z23" s="143"/>
      <c r="AA23" s="146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s="9" customFormat="1">
      <c r="A24" s="159">
        <v>3222</v>
      </c>
      <c r="B24" s="160" t="s">
        <v>49</v>
      </c>
      <c r="C24" s="146">
        <f t="shared" si="3"/>
        <v>15000</v>
      </c>
      <c r="D24" s="143">
        <v>13000</v>
      </c>
      <c r="E24" s="143">
        <v>2000</v>
      </c>
      <c r="F24" s="143"/>
      <c r="G24" s="143"/>
      <c r="H24" s="143"/>
      <c r="I24" s="143"/>
      <c r="J24" s="146"/>
      <c r="K24" s="143"/>
      <c r="L24" s="146">
        <f t="shared" si="12"/>
        <v>15000</v>
      </c>
      <c r="M24" s="143">
        <v>13000</v>
      </c>
      <c r="N24" s="143">
        <v>2000</v>
      </c>
      <c r="O24" s="143"/>
      <c r="P24" s="143"/>
      <c r="Q24" s="143"/>
      <c r="R24" s="143"/>
      <c r="S24" s="146"/>
      <c r="T24" s="146">
        <f t="shared" si="13"/>
        <v>15000</v>
      </c>
      <c r="U24" s="143">
        <v>13000</v>
      </c>
      <c r="V24" s="143">
        <v>2000</v>
      </c>
      <c r="W24" s="143"/>
      <c r="X24" s="143"/>
      <c r="Y24" s="143"/>
      <c r="Z24" s="143"/>
      <c r="AA24" s="146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s="9" customFormat="1">
      <c r="A25" s="159">
        <v>3223</v>
      </c>
      <c r="B25" s="160" t="s">
        <v>79</v>
      </c>
      <c r="C25" s="146">
        <f t="shared" si="3"/>
        <v>187000</v>
      </c>
      <c r="D25" s="143">
        <v>187000</v>
      </c>
      <c r="E25" s="143"/>
      <c r="F25" s="143"/>
      <c r="G25" s="143"/>
      <c r="H25" s="143"/>
      <c r="I25" s="143"/>
      <c r="J25" s="146"/>
      <c r="K25" s="143"/>
      <c r="L25" s="146">
        <f t="shared" si="12"/>
        <v>187000</v>
      </c>
      <c r="M25" s="143">
        <v>187000</v>
      </c>
      <c r="N25" s="143"/>
      <c r="O25" s="143"/>
      <c r="P25" s="143"/>
      <c r="Q25" s="143"/>
      <c r="R25" s="143"/>
      <c r="S25" s="146"/>
      <c r="T25" s="146">
        <f t="shared" si="13"/>
        <v>187000</v>
      </c>
      <c r="U25" s="143">
        <v>187000</v>
      </c>
      <c r="V25" s="143"/>
      <c r="W25" s="143"/>
      <c r="X25" s="143"/>
      <c r="Y25" s="143"/>
      <c r="Z25" s="143"/>
      <c r="AA25" s="146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s="9" customFormat="1" ht="24">
      <c r="A26" s="159">
        <v>3224</v>
      </c>
      <c r="B26" s="160" t="s">
        <v>81</v>
      </c>
      <c r="C26" s="146">
        <f t="shared" si="3"/>
        <v>15250</v>
      </c>
      <c r="D26" s="143">
        <v>8000</v>
      </c>
      <c r="E26" s="143">
        <v>7000</v>
      </c>
      <c r="F26" s="143">
        <v>250</v>
      </c>
      <c r="G26" s="143"/>
      <c r="H26" s="143"/>
      <c r="I26" s="143"/>
      <c r="J26" s="146"/>
      <c r="K26" s="143"/>
      <c r="L26" s="146">
        <f t="shared" si="12"/>
        <v>15250</v>
      </c>
      <c r="M26" s="143">
        <v>8000</v>
      </c>
      <c r="N26" s="143">
        <v>7000</v>
      </c>
      <c r="O26" s="143">
        <v>250</v>
      </c>
      <c r="P26" s="143"/>
      <c r="Q26" s="143"/>
      <c r="R26" s="143"/>
      <c r="S26" s="146"/>
      <c r="T26" s="146">
        <f t="shared" si="13"/>
        <v>15250</v>
      </c>
      <c r="U26" s="143">
        <v>8000</v>
      </c>
      <c r="V26" s="143">
        <v>7000</v>
      </c>
      <c r="W26" s="143">
        <v>250</v>
      </c>
      <c r="X26" s="143"/>
      <c r="Y26" s="143"/>
      <c r="Z26" s="143"/>
      <c r="AA26" s="146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>
      <c r="A27" s="159">
        <v>3225</v>
      </c>
      <c r="B27" s="160" t="s">
        <v>83</v>
      </c>
      <c r="C27" s="146">
        <f t="shared" si="3"/>
        <v>6300</v>
      </c>
      <c r="D27" s="143">
        <v>1300</v>
      </c>
      <c r="E27" s="143">
        <v>5000</v>
      </c>
      <c r="F27" s="143"/>
      <c r="G27" s="143"/>
      <c r="H27" s="143"/>
      <c r="I27" s="143"/>
      <c r="J27" s="143"/>
      <c r="K27" s="143">
        <v>3000</v>
      </c>
      <c r="L27" s="146">
        <f t="shared" si="12"/>
        <v>6300</v>
      </c>
      <c r="M27" s="143">
        <v>1300</v>
      </c>
      <c r="N27" s="143">
        <v>5000</v>
      </c>
      <c r="O27" s="143"/>
      <c r="P27" s="143"/>
      <c r="Q27" s="143"/>
      <c r="R27" s="143"/>
      <c r="S27" s="143"/>
      <c r="T27" s="146">
        <f t="shared" si="13"/>
        <v>6300</v>
      </c>
      <c r="U27" s="143">
        <v>1300</v>
      </c>
      <c r="V27" s="143">
        <v>5000</v>
      </c>
      <c r="W27" s="143"/>
      <c r="X27" s="143"/>
      <c r="Y27" s="143"/>
      <c r="Z27" s="143"/>
      <c r="AA27" s="143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</row>
    <row r="28" spans="1:37">
      <c r="A28" s="159">
        <v>3226</v>
      </c>
      <c r="B28" s="160" t="s">
        <v>348</v>
      </c>
      <c r="C28" s="146"/>
      <c r="D28" s="143"/>
      <c r="E28" s="143"/>
      <c r="F28" s="143"/>
      <c r="G28" s="143"/>
      <c r="H28" s="143"/>
      <c r="I28" s="143"/>
      <c r="J28" s="143"/>
      <c r="K28" s="143"/>
      <c r="L28" s="146"/>
      <c r="M28" s="143"/>
      <c r="N28" s="143"/>
      <c r="O28" s="143"/>
      <c r="P28" s="143"/>
      <c r="Q28" s="143"/>
      <c r="R28" s="143"/>
      <c r="S28" s="143"/>
      <c r="T28" s="146"/>
      <c r="U28" s="143"/>
      <c r="V28" s="143"/>
      <c r="W28" s="143"/>
      <c r="X28" s="143"/>
      <c r="Y28" s="143"/>
      <c r="Z28" s="143"/>
      <c r="AA28" s="143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</row>
    <row r="29" spans="1:37">
      <c r="A29" s="159">
        <v>3227</v>
      </c>
      <c r="B29" s="160" t="s">
        <v>85</v>
      </c>
      <c r="C29" s="146">
        <f t="shared" si="3"/>
        <v>3000</v>
      </c>
      <c r="D29" s="143">
        <v>1000</v>
      </c>
      <c r="E29" s="143">
        <v>2000</v>
      </c>
      <c r="F29" s="143"/>
      <c r="G29" s="143"/>
      <c r="H29" s="143"/>
      <c r="I29" s="143"/>
      <c r="J29" s="143"/>
      <c r="K29" s="143"/>
      <c r="L29" s="146">
        <f t="shared" ref="L29:L39" si="14">SUM(M29:S29)</f>
        <v>3000</v>
      </c>
      <c r="M29" s="143">
        <v>1000</v>
      </c>
      <c r="N29" s="143">
        <v>2000</v>
      </c>
      <c r="O29" s="143"/>
      <c r="P29" s="143"/>
      <c r="Q29" s="143"/>
      <c r="R29" s="143"/>
      <c r="S29" s="143"/>
      <c r="T29" s="146">
        <f t="shared" ref="T29:T39" si="15">SUM(U29:AA29)</f>
        <v>3000</v>
      </c>
      <c r="U29" s="143">
        <v>1000</v>
      </c>
      <c r="V29" s="143">
        <v>2000</v>
      </c>
      <c r="W29" s="143"/>
      <c r="X29" s="143"/>
      <c r="Y29" s="143"/>
      <c r="Z29" s="143"/>
      <c r="AA29" s="143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</row>
    <row r="30" spans="1:37" s="9" customFormat="1">
      <c r="A30" s="159">
        <v>3231</v>
      </c>
      <c r="B30" s="160" t="s">
        <v>88</v>
      </c>
      <c r="C30" s="146">
        <f t="shared" si="3"/>
        <v>21000</v>
      </c>
      <c r="D30" s="143">
        <v>15000</v>
      </c>
      <c r="E30" s="143">
        <v>6000</v>
      </c>
      <c r="F30" s="143"/>
      <c r="G30" s="143"/>
      <c r="H30" s="143"/>
      <c r="I30" s="143"/>
      <c r="J30" s="146"/>
      <c r="K30" s="143"/>
      <c r="L30" s="146">
        <f t="shared" si="14"/>
        <v>21000</v>
      </c>
      <c r="M30" s="143">
        <v>15000</v>
      </c>
      <c r="N30" s="143">
        <v>6000</v>
      </c>
      <c r="O30" s="143"/>
      <c r="P30" s="143"/>
      <c r="Q30" s="143"/>
      <c r="R30" s="143"/>
      <c r="S30" s="146"/>
      <c r="T30" s="146">
        <f t="shared" si="15"/>
        <v>21000</v>
      </c>
      <c r="U30" s="143">
        <v>15000</v>
      </c>
      <c r="V30" s="143">
        <v>6000</v>
      </c>
      <c r="W30" s="143"/>
      <c r="X30" s="143"/>
      <c r="Y30" s="143"/>
      <c r="Z30" s="143"/>
      <c r="AA30" s="146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s="9" customFormat="1" ht="24">
      <c r="A31" s="159">
        <v>3232</v>
      </c>
      <c r="B31" s="160" t="s">
        <v>52</v>
      </c>
      <c r="C31" s="146">
        <f t="shared" si="3"/>
        <v>26275.599999999999</v>
      </c>
      <c r="D31" s="143">
        <v>13775.6</v>
      </c>
      <c r="E31" s="143">
        <v>12000</v>
      </c>
      <c r="F31" s="143">
        <v>500</v>
      </c>
      <c r="G31" s="143"/>
      <c r="H31" s="143"/>
      <c r="I31" s="143"/>
      <c r="J31" s="146"/>
      <c r="K31" s="143">
        <v>4000</v>
      </c>
      <c r="L31" s="146">
        <f t="shared" si="14"/>
        <v>26275.599999999999</v>
      </c>
      <c r="M31" s="143">
        <v>13775.6</v>
      </c>
      <c r="N31" s="143">
        <v>12000</v>
      </c>
      <c r="O31" s="143">
        <v>500</v>
      </c>
      <c r="P31" s="143"/>
      <c r="Q31" s="143"/>
      <c r="R31" s="143"/>
      <c r="S31" s="146"/>
      <c r="T31" s="146">
        <f t="shared" si="15"/>
        <v>26275.599999999999</v>
      </c>
      <c r="U31" s="143">
        <v>13775.6</v>
      </c>
      <c r="V31" s="143">
        <v>12000</v>
      </c>
      <c r="W31" s="143">
        <v>500</v>
      </c>
      <c r="X31" s="143"/>
      <c r="Y31" s="143"/>
      <c r="Z31" s="143"/>
      <c r="AA31" s="146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s="9" customFormat="1">
      <c r="A32" s="159">
        <v>3233</v>
      </c>
      <c r="B32" s="160" t="s">
        <v>91</v>
      </c>
      <c r="C32" s="146">
        <f t="shared" si="3"/>
        <v>1750</v>
      </c>
      <c r="D32" s="143">
        <v>700</v>
      </c>
      <c r="E32" s="143">
        <v>1050</v>
      </c>
      <c r="F32" s="143"/>
      <c r="G32" s="143"/>
      <c r="H32" s="143"/>
      <c r="I32" s="143"/>
      <c r="J32" s="146"/>
      <c r="K32" s="146"/>
      <c r="L32" s="146">
        <f t="shared" si="14"/>
        <v>1750</v>
      </c>
      <c r="M32" s="143">
        <v>700</v>
      </c>
      <c r="N32" s="143">
        <v>1050</v>
      </c>
      <c r="O32" s="143"/>
      <c r="P32" s="143"/>
      <c r="Q32" s="143"/>
      <c r="R32" s="143"/>
      <c r="S32" s="146"/>
      <c r="T32" s="146">
        <f t="shared" si="15"/>
        <v>1750</v>
      </c>
      <c r="U32" s="143">
        <v>700</v>
      </c>
      <c r="V32" s="143">
        <v>1050</v>
      </c>
      <c r="W32" s="143"/>
      <c r="X32" s="143"/>
      <c r="Y32" s="143"/>
      <c r="Z32" s="143"/>
      <c r="AA32" s="146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s="9" customFormat="1">
      <c r="A33" s="159">
        <v>3234</v>
      </c>
      <c r="B33" s="160" t="s">
        <v>93</v>
      </c>
      <c r="C33" s="146">
        <f t="shared" si="3"/>
        <v>81400</v>
      </c>
      <c r="D33" s="143">
        <v>81400</v>
      </c>
      <c r="E33" s="143"/>
      <c r="F33" s="143"/>
      <c r="G33" s="143"/>
      <c r="H33" s="143"/>
      <c r="I33" s="143"/>
      <c r="J33" s="146"/>
      <c r="K33" s="146"/>
      <c r="L33" s="146">
        <f t="shared" si="14"/>
        <v>81400</v>
      </c>
      <c r="M33" s="143">
        <v>81400</v>
      </c>
      <c r="N33" s="143"/>
      <c r="O33" s="143"/>
      <c r="P33" s="143"/>
      <c r="Q33" s="143"/>
      <c r="R33" s="143"/>
      <c r="S33" s="146"/>
      <c r="T33" s="146">
        <f t="shared" si="15"/>
        <v>81400</v>
      </c>
      <c r="U33" s="143">
        <v>81400</v>
      </c>
      <c r="V33" s="143"/>
      <c r="W33" s="143"/>
      <c r="X33" s="143"/>
      <c r="Y33" s="143"/>
      <c r="Z33" s="143"/>
      <c r="AA33" s="146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s="9" customFormat="1">
      <c r="A34" s="159">
        <v>3235</v>
      </c>
      <c r="B34" s="160" t="s">
        <v>95</v>
      </c>
      <c r="C34" s="146">
        <f t="shared" si="3"/>
        <v>16000</v>
      </c>
      <c r="D34" s="143">
        <v>15000</v>
      </c>
      <c r="E34" s="143">
        <v>1000</v>
      </c>
      <c r="F34" s="143"/>
      <c r="G34" s="143"/>
      <c r="H34" s="143"/>
      <c r="I34" s="143"/>
      <c r="J34" s="146"/>
      <c r="K34" s="146"/>
      <c r="L34" s="146">
        <f t="shared" si="14"/>
        <v>16000</v>
      </c>
      <c r="M34" s="143">
        <v>15000</v>
      </c>
      <c r="N34" s="143">
        <v>1000</v>
      </c>
      <c r="O34" s="143"/>
      <c r="P34" s="143"/>
      <c r="Q34" s="143"/>
      <c r="R34" s="143"/>
      <c r="S34" s="146"/>
      <c r="T34" s="146">
        <f t="shared" si="15"/>
        <v>16000</v>
      </c>
      <c r="U34" s="143">
        <v>15000</v>
      </c>
      <c r="V34" s="143">
        <v>1000</v>
      </c>
      <c r="W34" s="143"/>
      <c r="X34" s="143"/>
      <c r="Y34" s="143"/>
      <c r="Z34" s="143"/>
      <c r="AA34" s="146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s="9" customFormat="1">
      <c r="A35" s="159">
        <v>3236</v>
      </c>
      <c r="B35" s="160" t="s">
        <v>97</v>
      </c>
      <c r="C35" s="146">
        <f t="shared" si="3"/>
        <v>10000</v>
      </c>
      <c r="D35" s="143">
        <v>10000</v>
      </c>
      <c r="E35" s="143"/>
      <c r="F35" s="143"/>
      <c r="G35" s="143"/>
      <c r="H35" s="143"/>
      <c r="I35" s="143"/>
      <c r="J35" s="146"/>
      <c r="K35" s="146"/>
      <c r="L35" s="146">
        <f t="shared" si="14"/>
        <v>10000</v>
      </c>
      <c r="M35" s="143">
        <v>10000</v>
      </c>
      <c r="N35" s="143"/>
      <c r="O35" s="143"/>
      <c r="P35" s="143"/>
      <c r="Q35" s="143"/>
      <c r="R35" s="143"/>
      <c r="S35" s="146"/>
      <c r="T35" s="146">
        <f t="shared" si="15"/>
        <v>10000</v>
      </c>
      <c r="U35" s="143">
        <v>10000</v>
      </c>
      <c r="V35" s="143"/>
      <c r="W35" s="143"/>
      <c r="X35" s="143"/>
      <c r="Y35" s="143"/>
      <c r="Z35" s="143"/>
      <c r="AA35" s="146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s="9" customFormat="1">
      <c r="A36" s="159">
        <v>3237</v>
      </c>
      <c r="B36" s="160" t="s">
        <v>99</v>
      </c>
      <c r="C36" s="146">
        <f t="shared" si="3"/>
        <v>7000</v>
      </c>
      <c r="D36" s="143"/>
      <c r="E36" s="143">
        <v>3000</v>
      </c>
      <c r="F36" s="143"/>
      <c r="G36" s="143">
        <v>4000</v>
      </c>
      <c r="H36" s="143"/>
      <c r="I36" s="143"/>
      <c r="J36" s="146"/>
      <c r="K36" s="146"/>
      <c r="L36" s="146">
        <f t="shared" si="14"/>
        <v>7000</v>
      </c>
      <c r="M36" s="143"/>
      <c r="N36" s="143">
        <v>3000</v>
      </c>
      <c r="O36" s="143"/>
      <c r="P36" s="143">
        <v>4000</v>
      </c>
      <c r="Q36" s="143"/>
      <c r="R36" s="143"/>
      <c r="S36" s="146"/>
      <c r="T36" s="146">
        <f t="shared" si="15"/>
        <v>7000</v>
      </c>
      <c r="U36" s="143"/>
      <c r="V36" s="143">
        <v>3000</v>
      </c>
      <c r="W36" s="143"/>
      <c r="X36" s="143">
        <v>4000</v>
      </c>
      <c r="Y36" s="143"/>
      <c r="Z36" s="143"/>
      <c r="AA36" s="146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s="9" customFormat="1">
      <c r="A37" s="159">
        <v>3238</v>
      </c>
      <c r="B37" s="160" t="s">
        <v>101</v>
      </c>
      <c r="C37" s="146">
        <f t="shared" si="3"/>
        <v>29000</v>
      </c>
      <c r="D37" s="143">
        <v>28000</v>
      </c>
      <c r="E37" s="143">
        <v>1000</v>
      </c>
      <c r="F37" s="143"/>
      <c r="G37" s="143"/>
      <c r="H37" s="143"/>
      <c r="I37" s="143"/>
      <c r="J37" s="146"/>
      <c r="K37" s="146"/>
      <c r="L37" s="146">
        <f t="shared" si="14"/>
        <v>29000</v>
      </c>
      <c r="M37" s="143">
        <v>28000</v>
      </c>
      <c r="N37" s="143">
        <v>1000</v>
      </c>
      <c r="O37" s="143"/>
      <c r="P37" s="143"/>
      <c r="Q37" s="143"/>
      <c r="R37" s="143"/>
      <c r="S37" s="146"/>
      <c r="T37" s="146">
        <f t="shared" si="15"/>
        <v>29000</v>
      </c>
      <c r="U37" s="143">
        <v>28000</v>
      </c>
      <c r="V37" s="143">
        <v>1000</v>
      </c>
      <c r="W37" s="143"/>
      <c r="X37" s="143"/>
      <c r="Y37" s="143"/>
      <c r="Z37" s="143"/>
      <c r="AA37" s="146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>
      <c r="A38" s="159">
        <v>3239</v>
      </c>
      <c r="B38" s="160" t="s">
        <v>103</v>
      </c>
      <c r="C38" s="146">
        <f t="shared" si="3"/>
        <v>36800</v>
      </c>
      <c r="D38" s="143">
        <v>13800</v>
      </c>
      <c r="E38" s="143">
        <v>8000</v>
      </c>
      <c r="F38" s="143"/>
      <c r="G38" s="143">
        <v>15000</v>
      </c>
      <c r="H38" s="143"/>
      <c r="I38" s="143"/>
      <c r="J38" s="143"/>
      <c r="K38" s="143"/>
      <c r="L38" s="146">
        <f t="shared" si="14"/>
        <v>36800</v>
      </c>
      <c r="M38" s="143">
        <v>13800</v>
      </c>
      <c r="N38" s="143">
        <v>8000</v>
      </c>
      <c r="O38" s="143"/>
      <c r="P38" s="143">
        <v>15000</v>
      </c>
      <c r="Q38" s="143"/>
      <c r="R38" s="143"/>
      <c r="S38" s="143"/>
      <c r="T38" s="146">
        <f t="shared" si="15"/>
        <v>36800</v>
      </c>
      <c r="U38" s="143">
        <v>13800</v>
      </c>
      <c r="V38" s="143">
        <v>8000</v>
      </c>
      <c r="W38" s="143"/>
      <c r="X38" s="143">
        <v>15000</v>
      </c>
      <c r="Y38" s="143"/>
      <c r="Z38" s="143"/>
      <c r="AA38" s="143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</row>
    <row r="39" spans="1:37" s="9" customFormat="1" ht="24">
      <c r="A39" s="159">
        <v>3241</v>
      </c>
      <c r="B39" s="160" t="s">
        <v>105</v>
      </c>
      <c r="C39" s="146">
        <f t="shared" si="3"/>
        <v>8570</v>
      </c>
      <c r="D39" s="143"/>
      <c r="E39" s="143"/>
      <c r="F39" s="143">
        <v>8570</v>
      </c>
      <c r="G39" s="143"/>
      <c r="H39" s="143"/>
      <c r="I39" s="143"/>
      <c r="J39" s="146"/>
      <c r="K39" s="146"/>
      <c r="L39" s="146">
        <f t="shared" si="14"/>
        <v>8570</v>
      </c>
      <c r="M39" s="143"/>
      <c r="N39" s="143"/>
      <c r="O39" s="143">
        <v>8570</v>
      </c>
      <c r="P39" s="143"/>
      <c r="Q39" s="143"/>
      <c r="R39" s="143"/>
      <c r="S39" s="146"/>
      <c r="T39" s="146">
        <f t="shared" si="15"/>
        <v>8570</v>
      </c>
      <c r="U39" s="143"/>
      <c r="V39" s="143"/>
      <c r="W39" s="143">
        <v>8570</v>
      </c>
      <c r="X39" s="143"/>
      <c r="Y39" s="143"/>
      <c r="Z39" s="143"/>
      <c r="AA39" s="146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s="9" customFormat="1">
      <c r="A40" s="159">
        <v>3291</v>
      </c>
      <c r="B40" s="161" t="s">
        <v>109</v>
      </c>
      <c r="C40" s="146"/>
      <c r="D40" s="143"/>
      <c r="E40" s="143"/>
      <c r="F40" s="143"/>
      <c r="G40" s="143"/>
      <c r="H40" s="143"/>
      <c r="I40" s="143"/>
      <c r="J40" s="146"/>
      <c r="K40" s="146"/>
      <c r="L40" s="146"/>
      <c r="M40" s="143"/>
      <c r="N40" s="143"/>
      <c r="O40" s="143"/>
      <c r="P40" s="143"/>
      <c r="Q40" s="143"/>
      <c r="R40" s="143"/>
      <c r="S40" s="146"/>
      <c r="T40" s="146"/>
      <c r="U40" s="143"/>
      <c r="V40" s="143"/>
      <c r="W40" s="143"/>
      <c r="X40" s="143"/>
      <c r="Y40" s="143"/>
      <c r="Z40" s="143"/>
      <c r="AA40" s="146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s="9" customFormat="1">
      <c r="A41" s="159">
        <v>3292</v>
      </c>
      <c r="B41" s="160" t="s">
        <v>111</v>
      </c>
      <c r="C41" s="146">
        <f t="shared" si="3"/>
        <v>3824.4</v>
      </c>
      <c r="D41" s="143">
        <v>3824.4</v>
      </c>
      <c r="E41" s="143"/>
      <c r="F41" s="143"/>
      <c r="G41" s="143"/>
      <c r="H41" s="143"/>
      <c r="I41" s="143"/>
      <c r="J41" s="146"/>
      <c r="K41" s="146"/>
      <c r="L41" s="146">
        <f t="shared" ref="L41:L47" si="16">SUM(M41:S41)</f>
        <v>3824.4</v>
      </c>
      <c r="M41" s="143">
        <v>3824.4</v>
      </c>
      <c r="N41" s="143"/>
      <c r="O41" s="143"/>
      <c r="P41" s="143"/>
      <c r="Q41" s="143"/>
      <c r="R41" s="143"/>
      <c r="S41" s="146"/>
      <c r="T41" s="146">
        <f t="shared" ref="T41:T47" si="17">SUM(U41:AA41)</f>
        <v>3824.4</v>
      </c>
      <c r="U41" s="143">
        <v>3824.4</v>
      </c>
      <c r="V41" s="143"/>
      <c r="W41" s="143"/>
      <c r="X41" s="143"/>
      <c r="Y41" s="143"/>
      <c r="Z41" s="143"/>
      <c r="AA41" s="146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s="9" customFormat="1">
      <c r="A42" s="159">
        <v>3293</v>
      </c>
      <c r="B42" s="160" t="s">
        <v>113</v>
      </c>
      <c r="C42" s="146">
        <f t="shared" si="3"/>
        <v>4000</v>
      </c>
      <c r="D42" s="143"/>
      <c r="E42" s="143">
        <v>4000</v>
      </c>
      <c r="F42" s="143"/>
      <c r="G42" s="143"/>
      <c r="H42" s="143"/>
      <c r="I42" s="143"/>
      <c r="J42" s="146"/>
      <c r="K42" s="146"/>
      <c r="L42" s="146">
        <f t="shared" si="16"/>
        <v>4000</v>
      </c>
      <c r="M42" s="143"/>
      <c r="N42" s="143">
        <v>4000</v>
      </c>
      <c r="O42" s="143"/>
      <c r="P42" s="143"/>
      <c r="Q42" s="143"/>
      <c r="R42" s="146"/>
      <c r="S42" s="146"/>
      <c r="T42" s="146">
        <f t="shared" si="17"/>
        <v>4000</v>
      </c>
      <c r="U42" s="143"/>
      <c r="V42" s="143">
        <v>4000</v>
      </c>
      <c r="W42" s="143"/>
      <c r="X42" s="143"/>
      <c r="Y42" s="143"/>
      <c r="Z42" s="146"/>
      <c r="AA42" s="146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s="9" customFormat="1">
      <c r="A43" s="159">
        <v>3294</v>
      </c>
      <c r="B43" s="160" t="s">
        <v>349</v>
      </c>
      <c r="C43" s="146">
        <f t="shared" si="3"/>
        <v>1650</v>
      </c>
      <c r="D43" s="143">
        <v>1200</v>
      </c>
      <c r="E43" s="143">
        <v>450</v>
      </c>
      <c r="F43" s="143"/>
      <c r="G43" s="143"/>
      <c r="H43" s="143"/>
      <c r="I43" s="143"/>
      <c r="J43" s="146"/>
      <c r="K43" s="146"/>
      <c r="L43" s="146">
        <f t="shared" si="16"/>
        <v>1650</v>
      </c>
      <c r="M43" s="143">
        <v>1200</v>
      </c>
      <c r="N43" s="143">
        <v>450</v>
      </c>
      <c r="O43" s="143"/>
      <c r="P43" s="143"/>
      <c r="Q43" s="143"/>
      <c r="R43" s="146"/>
      <c r="S43" s="146"/>
      <c r="T43" s="146">
        <f t="shared" si="17"/>
        <v>1650</v>
      </c>
      <c r="U43" s="143">
        <v>1200</v>
      </c>
      <c r="V43" s="143">
        <v>450</v>
      </c>
      <c r="W43" s="143"/>
      <c r="X43" s="143"/>
      <c r="Y43" s="143"/>
      <c r="Z43" s="146"/>
      <c r="AA43" s="146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s="9" customFormat="1">
      <c r="A44" s="159">
        <v>3295</v>
      </c>
      <c r="B44" s="160" t="s">
        <v>117</v>
      </c>
      <c r="C44" s="146">
        <f t="shared" si="3"/>
        <v>450</v>
      </c>
      <c r="D44" s="143">
        <v>300</v>
      </c>
      <c r="E44" s="143">
        <v>150</v>
      </c>
      <c r="F44" s="143"/>
      <c r="G44" s="143"/>
      <c r="H44" s="143"/>
      <c r="I44" s="143"/>
      <c r="J44" s="146"/>
      <c r="K44" s="146"/>
      <c r="L44" s="146">
        <f t="shared" si="16"/>
        <v>450</v>
      </c>
      <c r="M44" s="143">
        <v>300</v>
      </c>
      <c r="N44" s="143">
        <v>150</v>
      </c>
      <c r="O44" s="143"/>
      <c r="P44" s="143"/>
      <c r="Q44" s="143"/>
      <c r="R44" s="146"/>
      <c r="S44" s="146"/>
      <c r="T44" s="146">
        <f t="shared" si="17"/>
        <v>450</v>
      </c>
      <c r="U44" s="143">
        <v>300</v>
      </c>
      <c r="V44" s="143">
        <v>150</v>
      </c>
      <c r="W44" s="143"/>
      <c r="X44" s="143"/>
      <c r="Y44" s="143"/>
      <c r="Z44" s="146"/>
      <c r="AA44" s="146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s="9" customFormat="1">
      <c r="A45" s="159">
        <v>3299</v>
      </c>
      <c r="B45" s="160" t="s">
        <v>350</v>
      </c>
      <c r="C45" s="146">
        <f t="shared" si="3"/>
        <v>6600</v>
      </c>
      <c r="D45" s="143">
        <v>600</v>
      </c>
      <c r="E45" s="143">
        <v>3000</v>
      </c>
      <c r="F45" s="143"/>
      <c r="G45" s="143"/>
      <c r="H45" s="143">
        <v>3000</v>
      </c>
      <c r="I45" s="143"/>
      <c r="J45" s="146"/>
      <c r="K45" s="146"/>
      <c r="L45" s="146">
        <f t="shared" si="16"/>
        <v>6600</v>
      </c>
      <c r="M45" s="143">
        <v>600</v>
      </c>
      <c r="N45" s="143">
        <v>3000</v>
      </c>
      <c r="O45" s="143"/>
      <c r="P45" s="143"/>
      <c r="Q45" s="143">
        <v>3000</v>
      </c>
      <c r="R45" s="146"/>
      <c r="S45" s="146"/>
      <c r="T45" s="146">
        <f t="shared" si="17"/>
        <v>6600</v>
      </c>
      <c r="U45" s="143">
        <v>600</v>
      </c>
      <c r="V45" s="143">
        <v>3000</v>
      </c>
      <c r="W45" s="143"/>
      <c r="X45" s="143"/>
      <c r="Y45" s="143">
        <v>3000</v>
      </c>
      <c r="Z45" s="146"/>
      <c r="AA45" s="146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s="69" customFormat="1">
      <c r="A46" s="154">
        <v>34</v>
      </c>
      <c r="B46" s="155" t="s">
        <v>122</v>
      </c>
      <c r="C46" s="146">
        <f t="shared" si="3"/>
        <v>5600</v>
      </c>
      <c r="D46" s="156">
        <f>D47</f>
        <v>5600</v>
      </c>
      <c r="E46" s="156"/>
      <c r="F46" s="156"/>
      <c r="G46" s="156"/>
      <c r="H46" s="156"/>
      <c r="I46" s="156"/>
      <c r="J46" s="156"/>
      <c r="K46" s="156"/>
      <c r="L46" s="146">
        <f t="shared" si="16"/>
        <v>5600</v>
      </c>
      <c r="M46" s="156">
        <f>M47</f>
        <v>5600</v>
      </c>
      <c r="N46" s="156"/>
      <c r="O46" s="156"/>
      <c r="P46" s="156"/>
      <c r="Q46" s="156"/>
      <c r="R46" s="156"/>
      <c r="S46" s="156"/>
      <c r="T46" s="146">
        <f t="shared" si="17"/>
        <v>5600</v>
      </c>
      <c r="U46" s="156">
        <f>U47</f>
        <v>5600</v>
      </c>
      <c r="V46" s="156"/>
      <c r="W46" s="156"/>
      <c r="X46" s="156"/>
      <c r="Y46" s="156"/>
      <c r="Z46" s="156"/>
      <c r="AA46" s="156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</row>
    <row r="47" spans="1:37" s="9" customFormat="1">
      <c r="A47" s="159">
        <v>3431</v>
      </c>
      <c r="B47" s="161" t="s">
        <v>129</v>
      </c>
      <c r="C47" s="146">
        <f t="shared" si="3"/>
        <v>5600</v>
      </c>
      <c r="D47" s="143">
        <v>5600</v>
      </c>
      <c r="E47" s="143"/>
      <c r="F47" s="143"/>
      <c r="G47" s="143"/>
      <c r="H47" s="143"/>
      <c r="I47" s="146"/>
      <c r="J47" s="146"/>
      <c r="K47" s="146"/>
      <c r="L47" s="146">
        <f t="shared" si="16"/>
        <v>5600</v>
      </c>
      <c r="M47" s="143">
        <v>5600</v>
      </c>
      <c r="N47" s="146"/>
      <c r="O47" s="146"/>
      <c r="P47" s="146"/>
      <c r="Q47" s="146"/>
      <c r="R47" s="146"/>
      <c r="S47" s="146"/>
      <c r="T47" s="146">
        <f t="shared" si="17"/>
        <v>5600</v>
      </c>
      <c r="U47" s="143">
        <v>5600</v>
      </c>
      <c r="V47" s="146"/>
      <c r="W47" s="146"/>
      <c r="X47" s="146"/>
      <c r="Y47" s="146"/>
      <c r="Z47" s="146"/>
      <c r="AA47" s="146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s="9" customFormat="1" ht="24">
      <c r="A48" s="159">
        <v>3432</v>
      </c>
      <c r="B48" s="160" t="s">
        <v>131</v>
      </c>
      <c r="C48" s="146"/>
      <c r="D48" s="143"/>
      <c r="E48" s="143"/>
      <c r="F48" s="143"/>
      <c r="G48" s="143"/>
      <c r="H48" s="143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s="9" customFormat="1">
      <c r="A49" s="159">
        <v>3433</v>
      </c>
      <c r="B49" s="160" t="s">
        <v>351</v>
      </c>
      <c r="C49" s="146"/>
      <c r="D49" s="143"/>
      <c r="E49" s="143"/>
      <c r="F49" s="143"/>
      <c r="G49" s="143"/>
      <c r="H49" s="143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s="9" customFormat="1" ht="24">
      <c r="A50" s="179" t="s">
        <v>136</v>
      </c>
      <c r="B50" s="180" t="s">
        <v>137</v>
      </c>
      <c r="C50" s="146">
        <f t="shared" si="3"/>
        <v>16000</v>
      </c>
      <c r="D50" s="181">
        <f>D51</f>
        <v>6000</v>
      </c>
      <c r="E50" s="181"/>
      <c r="F50" s="181"/>
      <c r="G50" s="181">
        <f>G51</f>
        <v>10000</v>
      </c>
      <c r="H50" s="146"/>
      <c r="I50" s="146"/>
      <c r="J50" s="146"/>
      <c r="K50" s="146"/>
      <c r="L50" s="146">
        <f t="shared" ref="L50:L55" si="18">SUM(M50:S50)</f>
        <v>16000</v>
      </c>
      <c r="M50" s="181">
        <f>M51</f>
        <v>6000</v>
      </c>
      <c r="N50" s="181"/>
      <c r="O50" s="181"/>
      <c r="P50" s="181">
        <f>P51</f>
        <v>10000</v>
      </c>
      <c r="Q50" s="146"/>
      <c r="R50" s="146"/>
      <c r="S50" s="146"/>
      <c r="T50" s="146">
        <f t="shared" ref="T50:T55" si="19">SUM(U50:AA50)</f>
        <v>16000</v>
      </c>
      <c r="U50" s="181">
        <f>U51</f>
        <v>6000</v>
      </c>
      <c r="V50" s="181"/>
      <c r="W50" s="181"/>
      <c r="X50" s="181">
        <f>X51</f>
        <v>10000</v>
      </c>
      <c r="Y50" s="146"/>
      <c r="Z50" s="146"/>
      <c r="AA50" s="146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s="9" customFormat="1" ht="24">
      <c r="A51" s="162" t="s">
        <v>142</v>
      </c>
      <c r="B51" s="176" t="s">
        <v>143</v>
      </c>
      <c r="C51" s="146">
        <f t="shared" si="3"/>
        <v>16000</v>
      </c>
      <c r="D51" s="143">
        <v>6000</v>
      </c>
      <c r="E51" s="143"/>
      <c r="F51" s="143"/>
      <c r="G51" s="143">
        <v>10000</v>
      </c>
      <c r="H51" s="143"/>
      <c r="I51" s="143"/>
      <c r="J51" s="146"/>
      <c r="K51" s="146"/>
      <c r="L51" s="146">
        <f t="shared" si="18"/>
        <v>16000</v>
      </c>
      <c r="M51" s="143">
        <v>6000</v>
      </c>
      <c r="N51" s="143"/>
      <c r="O51" s="143"/>
      <c r="P51" s="143">
        <v>10000</v>
      </c>
      <c r="Q51" s="146"/>
      <c r="R51" s="146"/>
      <c r="S51" s="146"/>
      <c r="T51" s="146">
        <f t="shared" si="19"/>
        <v>16000</v>
      </c>
      <c r="U51" s="143">
        <v>6000</v>
      </c>
      <c r="V51" s="143"/>
      <c r="W51" s="143"/>
      <c r="X51" s="143">
        <v>10000</v>
      </c>
      <c r="Y51" s="146"/>
      <c r="Z51" s="146"/>
      <c r="AA51" s="146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s="9" customFormat="1" ht="28.5" customHeight="1">
      <c r="A52" s="150" t="s">
        <v>41</v>
      </c>
      <c r="B52" s="151" t="s">
        <v>352</v>
      </c>
      <c r="C52" s="146">
        <f t="shared" si="3"/>
        <v>41890</v>
      </c>
      <c r="D52" s="152"/>
      <c r="E52" s="152">
        <f>SUM(E53:E61)</f>
        <v>28890</v>
      </c>
      <c r="F52" s="152"/>
      <c r="G52" s="152">
        <f>G53+G61</f>
        <v>10000</v>
      </c>
      <c r="H52" s="152">
        <f>H53</f>
        <v>3000</v>
      </c>
      <c r="I52" s="152">
        <f>I61</f>
        <v>0</v>
      </c>
      <c r="J52" s="152"/>
      <c r="K52" s="152"/>
      <c r="L52" s="146">
        <f t="shared" si="18"/>
        <v>41890</v>
      </c>
      <c r="M52" s="152"/>
      <c r="N52" s="152">
        <f>SUM(N53:N61)</f>
        <v>28890</v>
      </c>
      <c r="O52" s="152"/>
      <c r="P52" s="152">
        <f>P53+P61</f>
        <v>10000</v>
      </c>
      <c r="Q52" s="152">
        <f>Q53</f>
        <v>3000</v>
      </c>
      <c r="R52" s="152">
        <f>R61</f>
        <v>0</v>
      </c>
      <c r="S52" s="152"/>
      <c r="T52" s="146">
        <f t="shared" si="19"/>
        <v>41890</v>
      </c>
      <c r="U52" s="152"/>
      <c r="V52" s="152">
        <f>SUM(V53:V61)</f>
        <v>28890</v>
      </c>
      <c r="W52" s="152"/>
      <c r="X52" s="152">
        <f>X53+X61</f>
        <v>10000</v>
      </c>
      <c r="Y52" s="152">
        <f>Y53</f>
        <v>3000</v>
      </c>
      <c r="Z52" s="152">
        <f>Z61</f>
        <v>0</v>
      </c>
      <c r="AA52" s="152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s="9" customFormat="1">
      <c r="A53" s="159">
        <v>4221</v>
      </c>
      <c r="B53" s="160" t="s">
        <v>169</v>
      </c>
      <c r="C53" s="146">
        <f t="shared" si="3"/>
        <v>13500</v>
      </c>
      <c r="D53" s="143"/>
      <c r="E53" s="143">
        <v>3500</v>
      </c>
      <c r="F53" s="143"/>
      <c r="G53" s="143">
        <v>7000</v>
      </c>
      <c r="H53" s="143">
        <v>3000</v>
      </c>
      <c r="I53" s="143"/>
      <c r="J53" s="143"/>
      <c r="K53" s="143"/>
      <c r="L53" s="146">
        <f t="shared" si="18"/>
        <v>13500</v>
      </c>
      <c r="M53" s="146"/>
      <c r="N53" s="143">
        <v>3500</v>
      </c>
      <c r="O53" s="146"/>
      <c r="P53" s="143">
        <v>7000</v>
      </c>
      <c r="Q53" s="143">
        <v>3000</v>
      </c>
      <c r="R53" s="143"/>
      <c r="S53" s="146"/>
      <c r="T53" s="146">
        <f t="shared" si="19"/>
        <v>13500</v>
      </c>
      <c r="U53" s="146"/>
      <c r="V53" s="143">
        <v>3500</v>
      </c>
      <c r="W53" s="146"/>
      <c r="X53" s="143">
        <v>7000</v>
      </c>
      <c r="Y53" s="143">
        <v>3000</v>
      </c>
      <c r="Z53" s="143"/>
      <c r="AA53" s="146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s="9" customFormat="1">
      <c r="A54" s="159">
        <v>4222</v>
      </c>
      <c r="B54" s="160" t="s">
        <v>171</v>
      </c>
      <c r="C54" s="146">
        <f t="shared" si="3"/>
        <v>1390</v>
      </c>
      <c r="D54" s="143"/>
      <c r="E54" s="143">
        <v>1390</v>
      </c>
      <c r="F54" s="143"/>
      <c r="G54" s="143"/>
      <c r="H54" s="143"/>
      <c r="I54" s="143"/>
      <c r="J54" s="143"/>
      <c r="K54" s="143"/>
      <c r="L54" s="146">
        <f t="shared" si="18"/>
        <v>1390</v>
      </c>
      <c r="M54" s="146"/>
      <c r="N54" s="143">
        <v>1390</v>
      </c>
      <c r="O54" s="146"/>
      <c r="P54" s="143"/>
      <c r="Q54" s="143"/>
      <c r="R54" s="143"/>
      <c r="S54" s="146"/>
      <c r="T54" s="146">
        <f t="shared" si="19"/>
        <v>1390</v>
      </c>
      <c r="U54" s="146"/>
      <c r="V54" s="143">
        <v>1390</v>
      </c>
      <c r="W54" s="146"/>
      <c r="X54" s="143"/>
      <c r="Y54" s="143"/>
      <c r="Z54" s="143"/>
      <c r="AA54" s="146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s="9" customFormat="1">
      <c r="A55" s="159">
        <v>4223</v>
      </c>
      <c r="B55" s="160" t="s">
        <v>173</v>
      </c>
      <c r="C55" s="146">
        <f t="shared" si="3"/>
        <v>14000</v>
      </c>
      <c r="D55" s="143"/>
      <c r="E55" s="143">
        <v>14000</v>
      </c>
      <c r="F55" s="143"/>
      <c r="G55" s="143"/>
      <c r="H55" s="143"/>
      <c r="I55" s="143"/>
      <c r="J55" s="143"/>
      <c r="K55" s="143"/>
      <c r="L55" s="146">
        <f t="shared" si="18"/>
        <v>14000</v>
      </c>
      <c r="M55" s="146"/>
      <c r="N55" s="143">
        <v>14000</v>
      </c>
      <c r="O55" s="146"/>
      <c r="P55" s="143"/>
      <c r="Q55" s="143"/>
      <c r="R55" s="143"/>
      <c r="S55" s="146"/>
      <c r="T55" s="146">
        <f t="shared" si="19"/>
        <v>14000</v>
      </c>
      <c r="U55" s="146"/>
      <c r="V55" s="143">
        <v>14000</v>
      </c>
      <c r="W55" s="146"/>
      <c r="X55" s="143"/>
      <c r="Y55" s="143"/>
      <c r="Z55" s="143"/>
      <c r="AA55" s="146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s="9" customFormat="1">
      <c r="A56" s="159">
        <v>4224</v>
      </c>
      <c r="B56" s="160" t="s">
        <v>175</v>
      </c>
      <c r="C56" s="146"/>
      <c r="D56" s="143"/>
      <c r="E56" s="143"/>
      <c r="F56" s="143"/>
      <c r="G56" s="143"/>
      <c r="H56" s="143"/>
      <c r="I56" s="143"/>
      <c r="J56" s="143"/>
      <c r="K56" s="143"/>
      <c r="L56" s="146"/>
      <c r="M56" s="146"/>
      <c r="N56" s="143"/>
      <c r="O56" s="146"/>
      <c r="P56" s="143"/>
      <c r="Q56" s="143"/>
      <c r="R56" s="143"/>
      <c r="S56" s="146"/>
      <c r="T56" s="146"/>
      <c r="U56" s="146"/>
      <c r="V56" s="143"/>
      <c r="W56" s="146"/>
      <c r="X56" s="143"/>
      <c r="Y56" s="143"/>
      <c r="Z56" s="143"/>
      <c r="AA56" s="146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s="9" customFormat="1">
      <c r="A57" s="159">
        <v>4225</v>
      </c>
      <c r="B57" s="160" t="s">
        <v>353</v>
      </c>
      <c r="C57" s="146"/>
      <c r="D57" s="143"/>
      <c r="E57" s="143"/>
      <c r="F57" s="143"/>
      <c r="G57" s="143"/>
      <c r="H57" s="143"/>
      <c r="I57" s="143"/>
      <c r="J57" s="143"/>
      <c r="K57" s="143"/>
      <c r="L57" s="146"/>
      <c r="M57" s="146"/>
      <c r="N57" s="143"/>
      <c r="O57" s="146"/>
      <c r="P57" s="143"/>
      <c r="Q57" s="143"/>
      <c r="R57" s="143"/>
      <c r="S57" s="146"/>
      <c r="T57" s="146"/>
      <c r="U57" s="146"/>
      <c r="V57" s="143"/>
      <c r="W57" s="146"/>
      <c r="X57" s="143"/>
      <c r="Y57" s="143"/>
      <c r="Z57" s="143"/>
      <c r="AA57" s="146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s="9" customFormat="1">
      <c r="A58" s="159">
        <v>4226</v>
      </c>
      <c r="B58" s="160" t="s">
        <v>179</v>
      </c>
      <c r="C58" s="146">
        <f t="shared" si="3"/>
        <v>3000</v>
      </c>
      <c r="D58" s="143"/>
      <c r="E58" s="143">
        <v>3000</v>
      </c>
      <c r="F58" s="143"/>
      <c r="G58" s="143"/>
      <c r="H58" s="143"/>
      <c r="I58" s="143"/>
      <c r="J58" s="143"/>
      <c r="K58" s="143"/>
      <c r="L58" s="146">
        <f t="shared" ref="L58:L59" si="20">SUM(M58:S58)</f>
        <v>3000</v>
      </c>
      <c r="M58" s="146"/>
      <c r="N58" s="143">
        <v>3000</v>
      </c>
      <c r="O58" s="146"/>
      <c r="P58" s="143"/>
      <c r="Q58" s="143"/>
      <c r="R58" s="143"/>
      <c r="S58" s="146"/>
      <c r="T58" s="146">
        <f t="shared" ref="T58:T59" si="21">SUM(U58:AA58)</f>
        <v>3000</v>
      </c>
      <c r="U58" s="146"/>
      <c r="V58" s="143">
        <v>3000</v>
      </c>
      <c r="W58" s="146"/>
      <c r="X58" s="143"/>
      <c r="Y58" s="143"/>
      <c r="Z58" s="143"/>
      <c r="AA58" s="146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s="9" customFormat="1">
      <c r="A59" s="159">
        <v>4227</v>
      </c>
      <c r="B59" s="161" t="s">
        <v>50</v>
      </c>
      <c r="C59" s="146">
        <f t="shared" si="3"/>
        <v>6000</v>
      </c>
      <c r="D59" s="143"/>
      <c r="E59" s="143">
        <v>6000</v>
      </c>
      <c r="F59" s="143"/>
      <c r="G59" s="143"/>
      <c r="H59" s="143"/>
      <c r="I59" s="143"/>
      <c r="J59" s="143"/>
      <c r="K59" s="143"/>
      <c r="L59" s="146">
        <f t="shared" si="20"/>
        <v>6000</v>
      </c>
      <c r="M59" s="146"/>
      <c r="N59" s="143">
        <v>6000</v>
      </c>
      <c r="O59" s="146"/>
      <c r="P59" s="143"/>
      <c r="Q59" s="143"/>
      <c r="R59" s="143"/>
      <c r="S59" s="146"/>
      <c r="T59" s="146">
        <f t="shared" si="21"/>
        <v>6000</v>
      </c>
      <c r="U59" s="146"/>
      <c r="V59" s="143">
        <v>6000</v>
      </c>
      <c r="W59" s="146"/>
      <c r="X59" s="143"/>
      <c r="Y59" s="143"/>
      <c r="Z59" s="143"/>
      <c r="AA59" s="146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s="9" customFormat="1">
      <c r="A60" s="159">
        <v>4231</v>
      </c>
      <c r="B60" s="160" t="s">
        <v>184</v>
      </c>
      <c r="C60" s="146"/>
      <c r="D60" s="143"/>
      <c r="E60" s="143"/>
      <c r="F60" s="143"/>
      <c r="G60" s="143"/>
      <c r="H60" s="143"/>
      <c r="I60" s="143"/>
      <c r="J60" s="143"/>
      <c r="K60" s="143"/>
      <c r="L60" s="146"/>
      <c r="M60" s="146"/>
      <c r="N60" s="143"/>
      <c r="O60" s="146"/>
      <c r="P60" s="143"/>
      <c r="Q60" s="143"/>
      <c r="R60" s="143"/>
      <c r="S60" s="146"/>
      <c r="T60" s="146"/>
      <c r="U60" s="146"/>
      <c r="V60" s="143"/>
      <c r="W60" s="146"/>
      <c r="X60" s="143"/>
      <c r="Y60" s="143"/>
      <c r="Z60" s="143"/>
      <c r="AA60" s="146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s="9" customFormat="1">
      <c r="A61" s="159">
        <v>4241</v>
      </c>
      <c r="B61" s="160" t="s">
        <v>354</v>
      </c>
      <c r="C61" s="146">
        <f t="shared" si="3"/>
        <v>4000</v>
      </c>
      <c r="D61" s="143"/>
      <c r="E61" s="143">
        <v>1000</v>
      </c>
      <c r="F61" s="143"/>
      <c r="G61" s="143">
        <v>3000</v>
      </c>
      <c r="H61" s="143"/>
      <c r="I61" s="143"/>
      <c r="J61" s="143"/>
      <c r="K61" s="143"/>
      <c r="L61" s="146">
        <f t="shared" ref="L61" si="22">SUM(M61:S61)</f>
        <v>4000</v>
      </c>
      <c r="M61" s="146"/>
      <c r="N61" s="143">
        <v>1000</v>
      </c>
      <c r="O61" s="146"/>
      <c r="P61" s="143">
        <v>3000</v>
      </c>
      <c r="Q61" s="143"/>
      <c r="R61" s="143"/>
      <c r="S61" s="146"/>
      <c r="T61" s="146">
        <f t="shared" ref="T61" si="23">SUM(U61:AA61)</f>
        <v>4000</v>
      </c>
      <c r="U61" s="146"/>
      <c r="V61" s="143">
        <v>1000</v>
      </c>
      <c r="W61" s="146"/>
      <c r="X61" s="143">
        <v>3000</v>
      </c>
      <c r="Y61" s="143"/>
      <c r="Z61" s="143"/>
      <c r="AA61" s="146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s="9" customFormat="1" ht="28.5" customHeight="1">
      <c r="A62" s="150" t="s">
        <v>41</v>
      </c>
      <c r="B62" s="151" t="s">
        <v>355</v>
      </c>
      <c r="C62" s="146"/>
      <c r="D62" s="152"/>
      <c r="E62" s="152"/>
      <c r="F62" s="152"/>
      <c r="G62" s="152"/>
      <c r="H62" s="152"/>
      <c r="I62" s="152"/>
      <c r="J62" s="152"/>
      <c r="K62" s="152"/>
      <c r="L62" s="146"/>
      <c r="M62" s="152"/>
      <c r="N62" s="152"/>
      <c r="O62" s="152"/>
      <c r="P62" s="167"/>
      <c r="Q62" s="167"/>
      <c r="R62" s="167"/>
      <c r="S62" s="152"/>
      <c r="T62" s="146"/>
      <c r="U62" s="152"/>
      <c r="V62" s="152"/>
      <c r="W62" s="152"/>
      <c r="X62" s="152"/>
      <c r="Y62" s="152"/>
      <c r="Z62" s="152"/>
      <c r="AA62" s="15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s="9" customFormat="1" ht="24">
      <c r="A63" s="159">
        <v>4511</v>
      </c>
      <c r="B63" s="160" t="s">
        <v>51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s="9" customFormat="1" ht="28.5" customHeight="1">
      <c r="A64" s="150" t="s">
        <v>39</v>
      </c>
      <c r="B64" s="151" t="s">
        <v>356</v>
      </c>
      <c r="C64" s="146"/>
      <c r="D64" s="152"/>
      <c r="E64" s="152"/>
      <c r="F64" s="152"/>
      <c r="G64" s="152"/>
      <c r="H64" s="152"/>
      <c r="I64" s="152"/>
      <c r="J64" s="152"/>
      <c r="K64" s="152"/>
      <c r="L64" s="146"/>
      <c r="M64" s="152"/>
      <c r="N64" s="152"/>
      <c r="O64" s="152"/>
      <c r="P64" s="152"/>
      <c r="Q64" s="152"/>
      <c r="R64" s="152"/>
      <c r="S64" s="152"/>
      <c r="T64" s="146"/>
      <c r="U64" s="152"/>
      <c r="V64" s="152"/>
      <c r="W64" s="152"/>
      <c r="X64" s="152"/>
      <c r="Y64" s="152"/>
      <c r="Z64" s="152"/>
      <c r="AA64" s="152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s="9" customFormat="1" ht="24">
      <c r="A65" s="159" t="s">
        <v>142</v>
      </c>
      <c r="B65" s="160" t="s">
        <v>357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s="9" customFormat="1" ht="24" customHeight="1">
      <c r="A66" s="162" t="s">
        <v>358</v>
      </c>
      <c r="B66" s="160" t="s">
        <v>354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s="9" customFormat="1" ht="29.25" customHeight="1">
      <c r="A67" s="150" t="s">
        <v>40</v>
      </c>
      <c r="B67" s="163" t="s">
        <v>359</v>
      </c>
      <c r="C67" s="146"/>
      <c r="D67" s="152"/>
      <c r="E67" s="152"/>
      <c r="F67" s="152"/>
      <c r="G67" s="152"/>
      <c r="H67" s="152"/>
      <c r="I67" s="152"/>
      <c r="J67" s="152"/>
      <c r="K67" s="152"/>
      <c r="L67" s="146"/>
      <c r="M67" s="152"/>
      <c r="N67" s="152"/>
      <c r="O67" s="152"/>
      <c r="P67" s="152"/>
      <c r="Q67" s="152"/>
      <c r="R67" s="152"/>
      <c r="S67" s="152"/>
      <c r="T67" s="146"/>
      <c r="U67" s="152"/>
      <c r="V67" s="152"/>
      <c r="W67" s="152"/>
      <c r="X67" s="152"/>
      <c r="Y67" s="152"/>
      <c r="Z67" s="152"/>
      <c r="AA67" s="152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s="9" customFormat="1" ht="12.75" customHeight="1">
      <c r="A68" s="150" t="s">
        <v>39</v>
      </c>
      <c r="B68" s="163" t="s">
        <v>360</v>
      </c>
      <c r="C68" s="146"/>
      <c r="D68" s="152"/>
      <c r="E68" s="152"/>
      <c r="F68" s="152"/>
      <c r="G68" s="152"/>
      <c r="H68" s="152"/>
      <c r="I68" s="152"/>
      <c r="J68" s="152"/>
      <c r="K68" s="152"/>
      <c r="L68" s="146"/>
      <c r="M68" s="152"/>
      <c r="N68" s="152"/>
      <c r="O68" s="152"/>
      <c r="P68" s="152"/>
      <c r="Q68" s="152"/>
      <c r="R68" s="152"/>
      <c r="S68" s="152"/>
      <c r="T68" s="146"/>
      <c r="U68" s="152"/>
      <c r="V68" s="152"/>
      <c r="W68" s="152"/>
      <c r="X68" s="152"/>
      <c r="Y68" s="152"/>
      <c r="Z68" s="152"/>
      <c r="AA68" s="152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s="9" customFormat="1">
      <c r="A69" s="141">
        <v>3</v>
      </c>
      <c r="B69" s="153" t="s">
        <v>345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s="69" customFormat="1">
      <c r="A70" s="154">
        <v>31</v>
      </c>
      <c r="B70" s="155" t="s">
        <v>21</v>
      </c>
      <c r="C70" s="146"/>
      <c r="D70" s="156"/>
      <c r="E70" s="156"/>
      <c r="F70" s="156"/>
      <c r="G70" s="156"/>
      <c r="H70" s="156"/>
      <c r="I70" s="156"/>
      <c r="J70" s="156"/>
      <c r="K70" s="156"/>
      <c r="L70" s="146"/>
      <c r="M70" s="156"/>
      <c r="N70" s="156"/>
      <c r="O70" s="156"/>
      <c r="P70" s="156"/>
      <c r="Q70" s="156"/>
      <c r="R70" s="156"/>
      <c r="S70" s="156"/>
      <c r="T70" s="146"/>
      <c r="U70" s="156"/>
      <c r="V70" s="156"/>
      <c r="W70" s="156"/>
      <c r="X70" s="156"/>
      <c r="Y70" s="156"/>
      <c r="Z70" s="156"/>
      <c r="AA70" s="156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</row>
    <row r="71" spans="1:37">
      <c r="A71" s="158">
        <v>3111</v>
      </c>
      <c r="B71" s="142" t="s">
        <v>346</v>
      </c>
      <c r="C71" s="146"/>
      <c r="D71" s="143"/>
      <c r="E71" s="143"/>
      <c r="F71" s="143"/>
      <c r="G71" s="143"/>
      <c r="H71" s="143"/>
      <c r="I71" s="143"/>
      <c r="J71" s="143"/>
      <c r="K71" s="143"/>
      <c r="L71" s="146"/>
      <c r="M71" s="143"/>
      <c r="N71" s="143"/>
      <c r="O71" s="143"/>
      <c r="P71" s="143"/>
      <c r="Q71" s="143"/>
      <c r="R71" s="143"/>
      <c r="S71" s="143"/>
      <c r="T71" s="146"/>
      <c r="U71" s="143"/>
      <c r="V71" s="143"/>
      <c r="W71" s="143"/>
      <c r="X71" s="143"/>
      <c r="Y71" s="143"/>
      <c r="Z71" s="143"/>
      <c r="AA71" s="143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</row>
    <row r="72" spans="1:37">
      <c r="A72" s="158">
        <v>3113</v>
      </c>
      <c r="B72" s="142" t="s">
        <v>59</v>
      </c>
      <c r="C72" s="146"/>
      <c r="D72" s="143"/>
      <c r="E72" s="143"/>
      <c r="F72" s="143"/>
      <c r="G72" s="143"/>
      <c r="H72" s="143"/>
      <c r="I72" s="143"/>
      <c r="J72" s="143"/>
      <c r="K72" s="143"/>
      <c r="L72" s="146"/>
      <c r="M72" s="143"/>
      <c r="N72" s="143"/>
      <c r="O72" s="143"/>
      <c r="P72" s="143"/>
      <c r="Q72" s="143"/>
      <c r="R72" s="143"/>
      <c r="S72" s="143"/>
      <c r="T72" s="146"/>
      <c r="U72" s="143"/>
      <c r="V72" s="143"/>
      <c r="W72" s="143"/>
      <c r="X72" s="143"/>
      <c r="Y72" s="143"/>
      <c r="Z72" s="143"/>
      <c r="AA72" s="143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</row>
    <row r="73" spans="1:37">
      <c r="A73" s="158">
        <v>3114</v>
      </c>
      <c r="B73" s="142" t="s">
        <v>61</v>
      </c>
      <c r="C73" s="146"/>
      <c r="D73" s="143"/>
      <c r="E73" s="143"/>
      <c r="F73" s="143"/>
      <c r="G73" s="143"/>
      <c r="H73" s="143"/>
      <c r="I73" s="143"/>
      <c r="J73" s="143"/>
      <c r="K73" s="143"/>
      <c r="L73" s="146"/>
      <c r="M73" s="143"/>
      <c r="N73" s="143"/>
      <c r="O73" s="143"/>
      <c r="P73" s="143"/>
      <c r="Q73" s="143"/>
      <c r="R73" s="143"/>
      <c r="S73" s="143"/>
      <c r="T73" s="146"/>
      <c r="U73" s="143"/>
      <c r="V73" s="143"/>
      <c r="W73" s="143"/>
      <c r="X73" s="143"/>
      <c r="Y73" s="143"/>
      <c r="Z73" s="143"/>
      <c r="AA73" s="143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</row>
    <row r="74" spans="1:37">
      <c r="A74" s="158">
        <v>3121</v>
      </c>
      <c r="B74" s="142" t="s">
        <v>23</v>
      </c>
      <c r="C74" s="146"/>
      <c r="D74" s="143"/>
      <c r="E74" s="143"/>
      <c r="F74" s="143"/>
      <c r="G74" s="143"/>
      <c r="H74" s="143"/>
      <c r="I74" s="143"/>
      <c r="J74" s="143"/>
      <c r="K74" s="143"/>
      <c r="L74" s="146"/>
      <c r="M74" s="143"/>
      <c r="N74" s="143"/>
      <c r="O74" s="143"/>
      <c r="P74" s="143"/>
      <c r="Q74" s="143"/>
      <c r="R74" s="143"/>
      <c r="S74" s="143"/>
      <c r="T74" s="146"/>
      <c r="U74" s="143"/>
      <c r="V74" s="143"/>
      <c r="W74" s="143"/>
      <c r="X74" s="143"/>
      <c r="Y74" s="143"/>
      <c r="Z74" s="143"/>
      <c r="AA74" s="143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</row>
    <row r="75" spans="1:37">
      <c r="A75" s="158">
        <v>3131</v>
      </c>
      <c r="B75" s="142" t="s">
        <v>347</v>
      </c>
      <c r="C75" s="146"/>
      <c r="D75" s="143"/>
      <c r="E75" s="143"/>
      <c r="F75" s="143"/>
      <c r="G75" s="143"/>
      <c r="H75" s="143"/>
      <c r="I75" s="143"/>
      <c r="J75" s="143"/>
      <c r="K75" s="143"/>
      <c r="L75" s="146"/>
      <c r="M75" s="143"/>
      <c r="N75" s="143"/>
      <c r="O75" s="143"/>
      <c r="P75" s="143"/>
      <c r="Q75" s="143"/>
      <c r="R75" s="143"/>
      <c r="S75" s="143"/>
      <c r="T75" s="146"/>
      <c r="U75" s="143"/>
      <c r="V75" s="143"/>
      <c r="W75" s="143"/>
      <c r="X75" s="143"/>
      <c r="Y75" s="143"/>
      <c r="Z75" s="143"/>
      <c r="AA75" s="143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</row>
    <row r="76" spans="1:37" ht="25.5">
      <c r="A76" s="158">
        <v>3132</v>
      </c>
      <c r="B76" s="142" t="s">
        <v>46</v>
      </c>
      <c r="C76" s="146"/>
      <c r="D76" s="143"/>
      <c r="E76" s="143"/>
      <c r="F76" s="143"/>
      <c r="G76" s="143"/>
      <c r="H76" s="143"/>
      <c r="I76" s="143"/>
      <c r="J76" s="143"/>
      <c r="K76" s="143"/>
      <c r="L76" s="146"/>
      <c r="M76" s="143"/>
      <c r="N76" s="143"/>
      <c r="O76" s="143"/>
      <c r="P76" s="143"/>
      <c r="Q76" s="143"/>
      <c r="R76" s="143"/>
      <c r="S76" s="143"/>
      <c r="T76" s="146"/>
      <c r="U76" s="143"/>
      <c r="V76" s="143"/>
      <c r="W76" s="143"/>
      <c r="X76" s="143"/>
      <c r="Y76" s="143"/>
      <c r="Z76" s="143"/>
      <c r="AA76" s="143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</row>
    <row r="77" spans="1:37" ht="24">
      <c r="A77" s="159">
        <v>3133</v>
      </c>
      <c r="B77" s="160" t="s">
        <v>47</v>
      </c>
      <c r="C77" s="146"/>
      <c r="D77" s="143"/>
      <c r="E77" s="143"/>
      <c r="F77" s="143"/>
      <c r="G77" s="143"/>
      <c r="H77" s="143"/>
      <c r="I77" s="143"/>
      <c r="J77" s="143"/>
      <c r="K77" s="143"/>
      <c r="L77" s="146"/>
      <c r="M77" s="143"/>
      <c r="N77" s="143"/>
      <c r="O77" s="143"/>
      <c r="P77" s="143"/>
      <c r="Q77" s="143"/>
      <c r="R77" s="143"/>
      <c r="S77" s="143"/>
      <c r="T77" s="146"/>
      <c r="U77" s="143"/>
      <c r="V77" s="143"/>
      <c r="W77" s="143"/>
      <c r="X77" s="143"/>
      <c r="Y77" s="143"/>
      <c r="Z77" s="143"/>
      <c r="AA77" s="143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</row>
    <row r="78" spans="1:37" s="69" customFormat="1">
      <c r="A78" s="154">
        <v>32</v>
      </c>
      <c r="B78" s="155" t="s">
        <v>25</v>
      </c>
      <c r="C78" s="146"/>
      <c r="D78" s="156"/>
      <c r="E78" s="156"/>
      <c r="F78" s="156"/>
      <c r="G78" s="156"/>
      <c r="H78" s="156"/>
      <c r="I78" s="156"/>
      <c r="J78" s="156"/>
      <c r="K78" s="156"/>
      <c r="L78" s="146"/>
      <c r="M78" s="156"/>
      <c r="N78" s="156"/>
      <c r="O78" s="156"/>
      <c r="P78" s="156"/>
      <c r="Q78" s="156"/>
      <c r="R78" s="156"/>
      <c r="S78" s="156"/>
      <c r="T78" s="146"/>
      <c r="U78" s="156"/>
      <c r="V78" s="156"/>
      <c r="W78" s="156"/>
      <c r="X78" s="156"/>
      <c r="Y78" s="156"/>
      <c r="Z78" s="156"/>
      <c r="AA78" s="156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</row>
    <row r="79" spans="1:37" s="9" customFormat="1">
      <c r="A79" s="159">
        <v>3211</v>
      </c>
      <c r="B79" s="160" t="s">
        <v>68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s="9" customFormat="1" ht="24">
      <c r="A80" s="159">
        <v>3212</v>
      </c>
      <c r="B80" s="160" t="s">
        <v>70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s="9" customFormat="1">
      <c r="A81" s="159">
        <v>3213</v>
      </c>
      <c r="B81" s="160" t="s">
        <v>72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s="9" customFormat="1">
      <c r="A82" s="159">
        <v>3214</v>
      </c>
      <c r="B82" s="160" t="s">
        <v>74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s="9" customFormat="1" ht="24">
      <c r="A83" s="159">
        <v>3221</v>
      </c>
      <c r="B83" s="160" t="s">
        <v>48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s="9" customFormat="1">
      <c r="A84" s="159">
        <v>3222</v>
      </c>
      <c r="B84" s="160" t="s">
        <v>49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s="9" customFormat="1">
      <c r="A85" s="159">
        <v>3223</v>
      </c>
      <c r="B85" s="160" t="s">
        <v>79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s="9" customFormat="1" ht="24">
      <c r="A86" s="159">
        <v>3224</v>
      </c>
      <c r="B86" s="160" t="s">
        <v>81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>
      <c r="A87" s="159">
        <v>3225</v>
      </c>
      <c r="B87" s="160" t="s">
        <v>83</v>
      </c>
      <c r="C87" s="146"/>
      <c r="D87" s="143"/>
      <c r="E87" s="143"/>
      <c r="F87" s="143"/>
      <c r="G87" s="143"/>
      <c r="H87" s="143"/>
      <c r="I87" s="143"/>
      <c r="J87" s="143"/>
      <c r="K87" s="143"/>
      <c r="L87" s="146"/>
      <c r="M87" s="143"/>
      <c r="N87" s="143"/>
      <c r="O87" s="143"/>
      <c r="P87" s="143"/>
      <c r="Q87" s="143"/>
      <c r="R87" s="143"/>
      <c r="S87" s="143"/>
      <c r="T87" s="146"/>
      <c r="U87" s="143"/>
      <c r="V87" s="143"/>
      <c r="W87" s="143"/>
      <c r="X87" s="143"/>
      <c r="Y87" s="143"/>
      <c r="Z87" s="143"/>
      <c r="AA87" s="143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</row>
    <row r="88" spans="1:37">
      <c r="A88" s="159">
        <v>3227</v>
      </c>
      <c r="B88" s="160" t="s">
        <v>85</v>
      </c>
      <c r="C88" s="146"/>
      <c r="D88" s="143"/>
      <c r="E88" s="143"/>
      <c r="F88" s="143"/>
      <c r="G88" s="143"/>
      <c r="H88" s="143"/>
      <c r="I88" s="143"/>
      <c r="J88" s="143"/>
      <c r="K88" s="143"/>
      <c r="L88" s="146"/>
      <c r="M88" s="143"/>
      <c r="N88" s="143"/>
      <c r="O88" s="143"/>
      <c r="P88" s="143"/>
      <c r="Q88" s="143"/>
      <c r="R88" s="143"/>
      <c r="S88" s="143"/>
      <c r="T88" s="146"/>
      <c r="U88" s="143"/>
      <c r="V88" s="143"/>
      <c r="W88" s="143"/>
      <c r="X88" s="143"/>
      <c r="Y88" s="143"/>
      <c r="Z88" s="143"/>
      <c r="AA88" s="143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</row>
    <row r="89" spans="1:37" s="9" customFormat="1">
      <c r="A89" s="159">
        <v>3231</v>
      </c>
      <c r="B89" s="160" t="s">
        <v>88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s="9" customFormat="1" ht="24">
      <c r="A90" s="159">
        <v>3232</v>
      </c>
      <c r="B90" s="160" t="s">
        <v>52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s="9" customFormat="1">
      <c r="A91" s="159">
        <v>3233</v>
      </c>
      <c r="B91" s="160" t="s">
        <v>91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s="9" customFormat="1">
      <c r="A92" s="159">
        <v>3234</v>
      </c>
      <c r="B92" s="160" t="s">
        <v>93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s="9" customFormat="1">
      <c r="A93" s="159">
        <v>3235</v>
      </c>
      <c r="B93" s="160" t="s">
        <v>95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s="9" customFormat="1">
      <c r="A94" s="159">
        <v>3236</v>
      </c>
      <c r="B94" s="160" t="s">
        <v>97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s="9" customFormat="1">
      <c r="A95" s="159">
        <v>3237</v>
      </c>
      <c r="B95" s="160" t="s">
        <v>99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s="9" customFormat="1">
      <c r="A96" s="159">
        <v>3238</v>
      </c>
      <c r="B96" s="160" t="s">
        <v>101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>
      <c r="A97" s="159">
        <v>3239</v>
      </c>
      <c r="B97" s="160" t="s">
        <v>103</v>
      </c>
      <c r="C97" s="146"/>
      <c r="D97" s="143"/>
      <c r="E97" s="143"/>
      <c r="F97" s="143"/>
      <c r="G97" s="143"/>
      <c r="H97" s="143"/>
      <c r="I97" s="143"/>
      <c r="J97" s="143"/>
      <c r="K97" s="143"/>
      <c r="L97" s="146"/>
      <c r="M97" s="143"/>
      <c r="N97" s="143"/>
      <c r="O97" s="143"/>
      <c r="P97" s="143"/>
      <c r="Q97" s="143"/>
      <c r="R97" s="143"/>
      <c r="S97" s="143"/>
      <c r="T97" s="146"/>
      <c r="U97" s="143"/>
      <c r="V97" s="143"/>
      <c r="W97" s="143"/>
      <c r="X97" s="143"/>
      <c r="Y97" s="143"/>
      <c r="Z97" s="143"/>
      <c r="AA97" s="143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</row>
    <row r="98" spans="1:37" s="9" customFormat="1" ht="24">
      <c r="A98" s="159">
        <v>3241</v>
      </c>
      <c r="B98" s="160" t="s">
        <v>105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s="9" customFormat="1">
      <c r="A99" s="159">
        <v>3291</v>
      </c>
      <c r="B99" s="161" t="s">
        <v>109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s="9" customFormat="1">
      <c r="A100" s="159">
        <v>3292</v>
      </c>
      <c r="B100" s="160" t="s">
        <v>111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s="9" customFormat="1">
      <c r="A101" s="159">
        <v>3293</v>
      </c>
      <c r="B101" s="160" t="s">
        <v>113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s="9" customFormat="1">
      <c r="A102" s="159">
        <v>3294</v>
      </c>
      <c r="B102" s="160" t="s">
        <v>349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s="9" customFormat="1">
      <c r="A103" s="159">
        <v>3295</v>
      </c>
      <c r="B103" s="160" t="s">
        <v>117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s="9" customFormat="1">
      <c r="A104" s="159">
        <v>3299</v>
      </c>
      <c r="B104" s="160" t="s">
        <v>350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>
      <c r="A105" s="141"/>
      <c r="B105" s="142"/>
      <c r="C105" s="146"/>
      <c r="D105" s="143"/>
      <c r="E105" s="143"/>
      <c r="F105" s="143"/>
      <c r="G105" s="143"/>
      <c r="H105" s="143"/>
      <c r="I105" s="143"/>
      <c r="J105" s="143"/>
      <c r="K105" s="143"/>
      <c r="L105" s="146"/>
      <c r="M105" s="143"/>
      <c r="N105" s="143"/>
      <c r="O105" s="143"/>
      <c r="P105" s="143"/>
      <c r="Q105" s="143"/>
      <c r="R105" s="143"/>
      <c r="S105" s="143"/>
      <c r="T105" s="146"/>
      <c r="U105" s="143"/>
      <c r="V105" s="143"/>
      <c r="W105" s="143"/>
      <c r="X105" s="143"/>
      <c r="Y105" s="143"/>
      <c r="Z105" s="143"/>
      <c r="AA105" s="143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</row>
    <row r="106" spans="1:37" s="9" customFormat="1" ht="25.5" customHeight="1">
      <c r="A106" s="150" t="s">
        <v>39</v>
      </c>
      <c r="B106" s="163" t="s">
        <v>361</v>
      </c>
      <c r="C106" s="146"/>
      <c r="D106" s="152"/>
      <c r="E106" s="152"/>
      <c r="F106" s="152"/>
      <c r="G106" s="152"/>
      <c r="H106" s="152"/>
      <c r="I106" s="152"/>
      <c r="J106" s="152"/>
      <c r="K106" s="152"/>
      <c r="L106" s="146"/>
      <c r="M106" s="152"/>
      <c r="N106" s="152"/>
      <c r="O106" s="152"/>
      <c r="P106" s="152"/>
      <c r="Q106" s="152"/>
      <c r="R106" s="152"/>
      <c r="S106" s="152"/>
      <c r="T106" s="146"/>
      <c r="U106" s="152"/>
      <c r="V106" s="152"/>
      <c r="W106" s="152"/>
      <c r="X106" s="152"/>
      <c r="Y106" s="152"/>
      <c r="Z106" s="152"/>
      <c r="AA106" s="152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s="9" customFormat="1">
      <c r="A107" s="141">
        <v>3</v>
      </c>
      <c r="B107" s="153" t="s">
        <v>345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s="69" customFormat="1">
      <c r="A108" s="154">
        <v>32</v>
      </c>
      <c r="B108" s="155" t="s">
        <v>25</v>
      </c>
      <c r="C108" s="146"/>
      <c r="D108" s="156"/>
      <c r="E108" s="156"/>
      <c r="F108" s="156"/>
      <c r="G108" s="156"/>
      <c r="H108" s="156"/>
      <c r="I108" s="156"/>
      <c r="J108" s="156"/>
      <c r="K108" s="156"/>
      <c r="L108" s="146"/>
      <c r="M108" s="156"/>
      <c r="N108" s="156"/>
      <c r="O108" s="156"/>
      <c r="P108" s="156"/>
      <c r="Q108" s="156"/>
      <c r="R108" s="156"/>
      <c r="S108" s="156"/>
      <c r="T108" s="146"/>
      <c r="U108" s="156"/>
      <c r="V108" s="156"/>
      <c r="W108" s="156"/>
      <c r="X108" s="156"/>
      <c r="Y108" s="156"/>
      <c r="Z108" s="156"/>
      <c r="AA108" s="156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</row>
    <row r="109" spans="1:37" s="9" customFormat="1">
      <c r="A109" s="159">
        <v>3211</v>
      </c>
      <c r="B109" s="160" t="s">
        <v>68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s="9" customFormat="1" ht="24">
      <c r="A110" s="159">
        <v>3212</v>
      </c>
      <c r="B110" s="160" t="s">
        <v>70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s="9" customFormat="1">
      <c r="A111" s="159">
        <v>3213</v>
      </c>
      <c r="B111" s="160" t="s">
        <v>72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s="9" customFormat="1">
      <c r="A112" s="159">
        <v>3214</v>
      </c>
      <c r="B112" s="160" t="s">
        <v>74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s="9" customFormat="1" ht="24">
      <c r="A113" s="159">
        <v>3221</v>
      </c>
      <c r="B113" s="160" t="s">
        <v>48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s="9" customFormat="1">
      <c r="A114" s="159">
        <v>3222</v>
      </c>
      <c r="B114" s="160" t="s">
        <v>49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s="9" customFormat="1">
      <c r="A115" s="159">
        <v>3223</v>
      </c>
      <c r="B115" s="160" t="s">
        <v>79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s="9" customFormat="1" ht="24">
      <c r="A116" s="159">
        <v>3224</v>
      </c>
      <c r="B116" s="160" t="s">
        <v>81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>
      <c r="A117" s="159">
        <v>3225</v>
      </c>
      <c r="B117" s="160" t="s">
        <v>83</v>
      </c>
      <c r="C117" s="146"/>
      <c r="D117" s="143"/>
      <c r="E117" s="143"/>
      <c r="F117" s="143"/>
      <c r="G117" s="143"/>
      <c r="H117" s="143"/>
      <c r="I117" s="143"/>
      <c r="J117" s="143"/>
      <c r="K117" s="143"/>
      <c r="L117" s="146"/>
      <c r="M117" s="143"/>
      <c r="N117" s="143"/>
      <c r="O117" s="143"/>
      <c r="P117" s="143"/>
      <c r="Q117" s="143"/>
      <c r="R117" s="143"/>
      <c r="S117" s="143"/>
      <c r="T117" s="146"/>
      <c r="U117" s="143"/>
      <c r="V117" s="143"/>
      <c r="W117" s="143"/>
      <c r="X117" s="143"/>
      <c r="Y117" s="143"/>
      <c r="Z117" s="143"/>
      <c r="AA117" s="143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</row>
    <row r="118" spans="1:37">
      <c r="A118" s="159">
        <v>3227</v>
      </c>
      <c r="B118" s="160" t="s">
        <v>85</v>
      </c>
      <c r="C118" s="146"/>
      <c r="D118" s="143"/>
      <c r="E118" s="143"/>
      <c r="F118" s="143"/>
      <c r="G118" s="143"/>
      <c r="H118" s="143"/>
      <c r="I118" s="143"/>
      <c r="J118" s="143"/>
      <c r="K118" s="143"/>
      <c r="L118" s="146"/>
      <c r="M118" s="143"/>
      <c r="N118" s="143"/>
      <c r="O118" s="143"/>
      <c r="P118" s="143"/>
      <c r="Q118" s="143"/>
      <c r="R118" s="143"/>
      <c r="S118" s="143"/>
      <c r="T118" s="146"/>
      <c r="U118" s="143"/>
      <c r="V118" s="143"/>
      <c r="W118" s="143"/>
      <c r="X118" s="143"/>
      <c r="Y118" s="143"/>
      <c r="Z118" s="143"/>
      <c r="AA118" s="143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</row>
    <row r="119" spans="1:37" s="9" customFormat="1">
      <c r="A119" s="159">
        <v>3231</v>
      </c>
      <c r="B119" s="160" t="s">
        <v>88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s="9" customFormat="1" ht="24">
      <c r="A120" s="159">
        <v>3232</v>
      </c>
      <c r="B120" s="160" t="s">
        <v>52</v>
      </c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s="9" customFormat="1">
      <c r="A121" s="159">
        <v>3233</v>
      </c>
      <c r="B121" s="160" t="s">
        <v>91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s="9" customFormat="1">
      <c r="A122" s="159">
        <v>3234</v>
      </c>
      <c r="B122" s="160" t="s">
        <v>93</v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s="9" customFormat="1">
      <c r="A123" s="159">
        <v>3235</v>
      </c>
      <c r="B123" s="160" t="s">
        <v>95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s="9" customFormat="1">
      <c r="A124" s="159">
        <v>3236</v>
      </c>
      <c r="B124" s="160" t="s">
        <v>97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s="9" customFormat="1">
      <c r="A125" s="159">
        <v>3237</v>
      </c>
      <c r="B125" s="160" t="s">
        <v>99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s="9" customFormat="1">
      <c r="A126" s="159">
        <v>3238</v>
      </c>
      <c r="B126" s="160" t="s">
        <v>101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>
      <c r="A127" s="159">
        <v>3239</v>
      </c>
      <c r="B127" s="160" t="s">
        <v>103</v>
      </c>
      <c r="C127" s="146"/>
      <c r="D127" s="143"/>
      <c r="E127" s="143"/>
      <c r="F127" s="143"/>
      <c r="G127" s="143"/>
      <c r="H127" s="143"/>
      <c r="I127" s="143"/>
      <c r="J127" s="143"/>
      <c r="K127" s="143"/>
      <c r="L127" s="146"/>
      <c r="M127" s="143"/>
      <c r="N127" s="143"/>
      <c r="O127" s="143"/>
      <c r="P127" s="143"/>
      <c r="Q127" s="143"/>
      <c r="R127" s="143"/>
      <c r="S127" s="143"/>
      <c r="T127" s="146"/>
      <c r="U127" s="143"/>
      <c r="V127" s="143"/>
      <c r="W127" s="143"/>
      <c r="X127" s="143"/>
      <c r="Y127" s="143"/>
      <c r="Z127" s="143"/>
      <c r="AA127" s="143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</row>
    <row r="128" spans="1:37" s="9" customFormat="1" ht="24">
      <c r="A128" s="159">
        <v>3241</v>
      </c>
      <c r="B128" s="160" t="s">
        <v>105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s="9" customFormat="1">
      <c r="A129" s="159">
        <v>3291</v>
      </c>
      <c r="B129" s="161" t="s">
        <v>109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</row>
    <row r="130" spans="1:37" s="9" customFormat="1">
      <c r="A130" s="159">
        <v>3292</v>
      </c>
      <c r="B130" s="160" t="s">
        <v>111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</row>
    <row r="131" spans="1:37" s="9" customFormat="1">
      <c r="A131" s="159">
        <v>3293</v>
      </c>
      <c r="B131" s="160" t="s">
        <v>113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</row>
    <row r="132" spans="1:37" s="9" customFormat="1">
      <c r="A132" s="159">
        <v>3294</v>
      </c>
      <c r="B132" s="160" t="s">
        <v>349</v>
      </c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</row>
    <row r="133" spans="1:37" s="9" customFormat="1">
      <c r="A133" s="159">
        <v>3295</v>
      </c>
      <c r="B133" s="160" t="s">
        <v>117</v>
      </c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</row>
    <row r="134" spans="1:37" s="9" customFormat="1">
      <c r="A134" s="159">
        <v>3299</v>
      </c>
      <c r="B134" s="160" t="s">
        <v>350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</row>
    <row r="135" spans="1:37">
      <c r="A135" s="141"/>
      <c r="B135" s="142"/>
      <c r="C135" s="146"/>
      <c r="D135" s="143"/>
      <c r="E135" s="143"/>
      <c r="F135" s="143"/>
      <c r="G135" s="143"/>
      <c r="H135" s="143"/>
      <c r="I135" s="143"/>
      <c r="J135" s="143"/>
      <c r="K135" s="143"/>
      <c r="L135" s="146"/>
      <c r="M135" s="143"/>
      <c r="N135" s="143"/>
      <c r="O135" s="143"/>
      <c r="P135" s="143"/>
      <c r="Q135" s="143"/>
      <c r="R135" s="143"/>
      <c r="S135" s="143"/>
      <c r="T135" s="146"/>
      <c r="U135" s="143"/>
      <c r="V135" s="143"/>
      <c r="W135" s="143"/>
      <c r="X135" s="143"/>
      <c r="Y135" s="143"/>
      <c r="Z135" s="143"/>
      <c r="AA135" s="143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</row>
    <row r="136" spans="1:37">
      <c r="A136" s="141"/>
      <c r="B136" s="142"/>
      <c r="C136" s="146"/>
      <c r="D136" s="143"/>
      <c r="E136" s="143"/>
      <c r="F136" s="143"/>
      <c r="G136" s="143"/>
      <c r="H136" s="143"/>
      <c r="I136" s="143"/>
      <c r="J136" s="143"/>
      <c r="K136" s="143"/>
      <c r="L136" s="146"/>
      <c r="M136" s="143"/>
      <c r="N136" s="143"/>
      <c r="O136" s="143"/>
      <c r="P136" s="143"/>
      <c r="Q136" s="143"/>
      <c r="R136" s="143"/>
      <c r="S136" s="143"/>
      <c r="T136" s="146"/>
      <c r="U136" s="143"/>
      <c r="V136" s="143"/>
      <c r="W136" s="143"/>
      <c r="X136" s="143"/>
      <c r="Y136" s="143"/>
      <c r="Z136" s="143"/>
      <c r="AA136" s="143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</row>
    <row r="137" spans="1:37" s="9" customFormat="1" ht="19.5" customHeight="1">
      <c r="A137" s="150" t="s">
        <v>39</v>
      </c>
      <c r="B137" s="163" t="s">
        <v>362</v>
      </c>
      <c r="C137" s="146"/>
      <c r="D137" s="152"/>
      <c r="E137" s="152"/>
      <c r="F137" s="152"/>
      <c r="G137" s="152"/>
      <c r="H137" s="152"/>
      <c r="I137" s="152"/>
      <c r="J137" s="152"/>
      <c r="K137" s="152"/>
      <c r="L137" s="146"/>
      <c r="M137" s="152"/>
      <c r="N137" s="152"/>
      <c r="O137" s="152"/>
      <c r="P137" s="152"/>
      <c r="Q137" s="152"/>
      <c r="R137" s="152"/>
      <c r="S137" s="152"/>
      <c r="T137" s="146"/>
      <c r="U137" s="152"/>
      <c r="V137" s="152"/>
      <c r="W137" s="152"/>
      <c r="X137" s="152"/>
      <c r="Y137" s="152"/>
      <c r="Z137" s="152"/>
      <c r="AA137" s="152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</row>
    <row r="138" spans="1:37" s="9" customFormat="1">
      <c r="A138" s="141">
        <v>3</v>
      </c>
      <c r="B138" s="153" t="s">
        <v>345</v>
      </c>
      <c r="C138" s="146">
        <f t="shared" ref="C138:C186" si="24">SUM(D138:J138)</f>
        <v>100505.48</v>
      </c>
      <c r="D138" s="146">
        <f>D139+D147</f>
        <v>100505.48</v>
      </c>
      <c r="E138" s="146"/>
      <c r="F138" s="146"/>
      <c r="G138" s="146"/>
      <c r="H138" s="146"/>
      <c r="I138" s="146"/>
      <c r="J138" s="146"/>
      <c r="K138" s="146"/>
      <c r="L138" s="146">
        <f t="shared" ref="L138:L140" si="25">SUM(M138:S138)</f>
        <v>100505.48</v>
      </c>
      <c r="M138" s="146">
        <f>M139+M147</f>
        <v>100505.48</v>
      </c>
      <c r="N138" s="146"/>
      <c r="O138" s="146"/>
      <c r="P138" s="146"/>
      <c r="Q138" s="146"/>
      <c r="R138" s="146"/>
      <c r="S138" s="146"/>
      <c r="T138" s="146">
        <f t="shared" ref="T138:T140" si="26">SUM(U138:AA138)</f>
        <v>100505.48</v>
      </c>
      <c r="U138" s="146">
        <f>U139+U147</f>
        <v>100505.48</v>
      </c>
      <c r="V138" s="146"/>
      <c r="W138" s="146"/>
      <c r="X138" s="146"/>
      <c r="Y138" s="146"/>
      <c r="Z138" s="146"/>
      <c r="AA138" s="146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</row>
    <row r="139" spans="1:37" s="69" customFormat="1">
      <c r="A139" s="154">
        <v>31</v>
      </c>
      <c r="B139" s="155" t="s">
        <v>21</v>
      </c>
      <c r="C139" s="146">
        <f t="shared" si="24"/>
        <v>95015.14</v>
      </c>
      <c r="D139" s="156">
        <f>SUM(D140:D146)</f>
        <v>95015.14</v>
      </c>
      <c r="E139" s="156"/>
      <c r="F139" s="156"/>
      <c r="G139" s="156"/>
      <c r="H139" s="156"/>
      <c r="I139" s="156"/>
      <c r="J139" s="156"/>
      <c r="K139" s="156"/>
      <c r="L139" s="146">
        <f t="shared" si="25"/>
        <v>95015.14</v>
      </c>
      <c r="M139" s="156">
        <f>SUM(M140:M146)</f>
        <v>95015.14</v>
      </c>
      <c r="N139" s="156"/>
      <c r="O139" s="156"/>
      <c r="P139" s="156"/>
      <c r="Q139" s="156"/>
      <c r="R139" s="156"/>
      <c r="S139" s="156"/>
      <c r="T139" s="146">
        <f t="shared" si="26"/>
        <v>95015.14</v>
      </c>
      <c r="U139" s="156">
        <f>SUM(U140:U146)</f>
        <v>95015.14</v>
      </c>
      <c r="V139" s="156"/>
      <c r="W139" s="156"/>
      <c r="X139" s="156"/>
      <c r="Y139" s="156"/>
      <c r="Z139" s="156"/>
      <c r="AA139" s="156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</row>
    <row r="140" spans="1:37">
      <c r="A140" s="158">
        <v>3111</v>
      </c>
      <c r="B140" s="142" t="s">
        <v>346</v>
      </c>
      <c r="C140" s="146">
        <f t="shared" si="24"/>
        <v>77781.240000000005</v>
      </c>
      <c r="D140" s="143">
        <v>77781.240000000005</v>
      </c>
      <c r="E140" s="143"/>
      <c r="F140" s="143"/>
      <c r="G140" s="143"/>
      <c r="H140" s="143"/>
      <c r="I140" s="143"/>
      <c r="J140" s="143"/>
      <c r="K140" s="143"/>
      <c r="L140" s="146">
        <f t="shared" si="25"/>
        <v>77781.240000000005</v>
      </c>
      <c r="M140" s="143">
        <v>77781.240000000005</v>
      </c>
      <c r="N140" s="143"/>
      <c r="O140" s="143"/>
      <c r="P140" s="143"/>
      <c r="Q140" s="143"/>
      <c r="R140" s="143"/>
      <c r="S140" s="143"/>
      <c r="T140" s="146">
        <f t="shared" si="26"/>
        <v>77781.240000000005</v>
      </c>
      <c r="U140" s="143">
        <v>77781.240000000005</v>
      </c>
      <c r="V140" s="143"/>
      <c r="W140" s="143"/>
      <c r="X140" s="143"/>
      <c r="Y140" s="143"/>
      <c r="Z140" s="143"/>
      <c r="AA140" s="143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</row>
    <row r="141" spans="1:37">
      <c r="A141" s="158">
        <v>3113</v>
      </c>
      <c r="B141" s="142" t="s">
        <v>59</v>
      </c>
      <c r="C141" s="146"/>
      <c r="D141" s="143"/>
      <c r="E141" s="143"/>
      <c r="F141" s="143"/>
      <c r="G141" s="143"/>
      <c r="H141" s="143"/>
      <c r="I141" s="143"/>
      <c r="J141" s="143"/>
      <c r="K141" s="143"/>
      <c r="L141" s="146"/>
      <c r="M141" s="143"/>
      <c r="N141" s="143"/>
      <c r="O141" s="143"/>
      <c r="P141" s="143"/>
      <c r="Q141" s="143"/>
      <c r="R141" s="143"/>
      <c r="S141" s="143"/>
      <c r="T141" s="146"/>
      <c r="U141" s="143"/>
      <c r="V141" s="143"/>
      <c r="W141" s="143"/>
      <c r="X141" s="143"/>
      <c r="Y141" s="143"/>
      <c r="Z141" s="143"/>
      <c r="AA141" s="143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</row>
    <row r="142" spans="1:37">
      <c r="A142" s="158">
        <v>3114</v>
      </c>
      <c r="B142" s="142" t="s">
        <v>61</v>
      </c>
      <c r="C142" s="146"/>
      <c r="D142" s="143"/>
      <c r="E142" s="143"/>
      <c r="F142" s="143"/>
      <c r="G142" s="143"/>
      <c r="H142" s="143"/>
      <c r="I142" s="143"/>
      <c r="J142" s="143"/>
      <c r="K142" s="143"/>
      <c r="L142" s="146"/>
      <c r="M142" s="143"/>
      <c r="N142" s="143"/>
      <c r="O142" s="143"/>
      <c r="P142" s="143"/>
      <c r="Q142" s="143"/>
      <c r="R142" s="143"/>
      <c r="S142" s="143"/>
      <c r="T142" s="146"/>
      <c r="U142" s="143"/>
      <c r="V142" s="143"/>
      <c r="W142" s="143"/>
      <c r="X142" s="143"/>
      <c r="Y142" s="143"/>
      <c r="Z142" s="143"/>
      <c r="AA142" s="143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</row>
    <row r="143" spans="1:37">
      <c r="A143" s="158">
        <v>3121</v>
      </c>
      <c r="B143" s="142" t="s">
        <v>23</v>
      </c>
      <c r="C143" s="146">
        <f t="shared" si="24"/>
        <v>4400</v>
      </c>
      <c r="D143" s="143">
        <v>4400</v>
      </c>
      <c r="E143" s="143"/>
      <c r="F143" s="143"/>
      <c r="G143" s="143"/>
      <c r="H143" s="143"/>
      <c r="I143" s="143"/>
      <c r="J143" s="143"/>
      <c r="K143" s="143"/>
      <c r="L143" s="146">
        <f t="shared" ref="L143" si="27">SUM(M143:S143)</f>
        <v>4400</v>
      </c>
      <c r="M143" s="143">
        <v>4400</v>
      </c>
      <c r="N143" s="143"/>
      <c r="O143" s="143"/>
      <c r="P143" s="143"/>
      <c r="Q143" s="143"/>
      <c r="R143" s="143"/>
      <c r="S143" s="143"/>
      <c r="T143" s="146">
        <f t="shared" ref="T143" si="28">SUM(U143:AA143)</f>
        <v>4400</v>
      </c>
      <c r="U143" s="143">
        <v>4400</v>
      </c>
      <c r="V143" s="143"/>
      <c r="W143" s="143"/>
      <c r="X143" s="143"/>
      <c r="Y143" s="143"/>
      <c r="Z143" s="143"/>
      <c r="AA143" s="143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</row>
    <row r="144" spans="1:37">
      <c r="A144" s="158">
        <v>3131</v>
      </c>
      <c r="B144" s="142" t="s">
        <v>347</v>
      </c>
      <c r="C144" s="146"/>
      <c r="D144" s="143"/>
      <c r="E144" s="143"/>
      <c r="F144" s="143"/>
      <c r="G144" s="143"/>
      <c r="H144" s="143"/>
      <c r="I144" s="143"/>
      <c r="J144" s="143"/>
      <c r="K144" s="143"/>
      <c r="L144" s="146"/>
      <c r="M144" s="143"/>
      <c r="N144" s="143"/>
      <c r="O144" s="143"/>
      <c r="P144" s="143"/>
      <c r="Q144" s="143"/>
      <c r="R144" s="143"/>
      <c r="S144" s="143"/>
      <c r="T144" s="146"/>
      <c r="U144" s="143"/>
      <c r="V144" s="143"/>
      <c r="W144" s="143"/>
      <c r="X144" s="143"/>
      <c r="Y144" s="143"/>
      <c r="Z144" s="143"/>
      <c r="AA144" s="143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</row>
    <row r="145" spans="1:37" ht="25.5">
      <c r="A145" s="158">
        <v>3132</v>
      </c>
      <c r="B145" s="142" t="s">
        <v>46</v>
      </c>
      <c r="C145" s="146">
        <f t="shared" si="24"/>
        <v>12833.9</v>
      </c>
      <c r="D145" s="143">
        <v>12833.9</v>
      </c>
      <c r="E145" s="143"/>
      <c r="F145" s="143"/>
      <c r="G145" s="143"/>
      <c r="H145" s="143"/>
      <c r="I145" s="143"/>
      <c r="J145" s="143"/>
      <c r="K145" s="143"/>
      <c r="L145" s="146">
        <f t="shared" ref="L145" si="29">SUM(M145:S145)</f>
        <v>12833.9</v>
      </c>
      <c r="M145" s="143">
        <v>12833.9</v>
      </c>
      <c r="N145" s="143"/>
      <c r="O145" s="143"/>
      <c r="P145" s="143"/>
      <c r="Q145" s="143"/>
      <c r="R145" s="143"/>
      <c r="S145" s="143"/>
      <c r="T145" s="146">
        <f t="shared" ref="T145" si="30">SUM(U145:AA145)</f>
        <v>12833.9</v>
      </c>
      <c r="U145" s="143">
        <v>12833.9</v>
      </c>
      <c r="V145" s="143"/>
      <c r="W145" s="143"/>
      <c r="X145" s="143"/>
      <c r="Y145" s="143"/>
      <c r="Z145" s="143"/>
      <c r="AA145" s="143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</row>
    <row r="146" spans="1:37" ht="24">
      <c r="A146" s="159">
        <v>3133</v>
      </c>
      <c r="B146" s="160" t="s">
        <v>47</v>
      </c>
      <c r="C146" s="146"/>
      <c r="D146" s="143"/>
      <c r="E146" s="143"/>
      <c r="F146" s="143"/>
      <c r="G146" s="143"/>
      <c r="H146" s="143"/>
      <c r="I146" s="143"/>
      <c r="J146" s="143"/>
      <c r="K146" s="143"/>
      <c r="L146" s="146"/>
      <c r="M146" s="143"/>
      <c r="N146" s="143"/>
      <c r="O146" s="143"/>
      <c r="P146" s="143"/>
      <c r="Q146" s="143"/>
      <c r="R146" s="143"/>
      <c r="S146" s="143"/>
      <c r="T146" s="146"/>
      <c r="U146" s="143"/>
      <c r="V146" s="143"/>
      <c r="W146" s="143"/>
      <c r="X146" s="143"/>
      <c r="Y146" s="143"/>
      <c r="Z146" s="143"/>
      <c r="AA146" s="143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</row>
    <row r="147" spans="1:37" s="168" customFormat="1">
      <c r="A147" s="177">
        <v>32</v>
      </c>
      <c r="B147" s="178" t="s">
        <v>25</v>
      </c>
      <c r="C147" s="146">
        <f t="shared" si="24"/>
        <v>5490.34</v>
      </c>
      <c r="D147" s="143">
        <f>D148</f>
        <v>5490.34</v>
      </c>
      <c r="E147" s="143"/>
      <c r="F147" s="143"/>
      <c r="G147" s="143"/>
      <c r="H147" s="143"/>
      <c r="I147" s="143"/>
      <c r="J147" s="143"/>
      <c r="K147" s="143"/>
      <c r="L147" s="146">
        <f t="shared" ref="L147:L148" si="31">SUM(M147:S147)</f>
        <v>5490.34</v>
      </c>
      <c r="M147" s="143">
        <f>M148</f>
        <v>5490.34</v>
      </c>
      <c r="N147" s="143"/>
      <c r="O147" s="143"/>
      <c r="P147" s="143"/>
      <c r="Q147" s="143"/>
      <c r="R147" s="143"/>
      <c r="S147" s="143"/>
      <c r="T147" s="146">
        <f t="shared" ref="T147:T148" si="32">SUM(U147:AA147)</f>
        <v>5490.34</v>
      </c>
      <c r="U147" s="143">
        <f>U148</f>
        <v>5490.34</v>
      </c>
      <c r="V147" s="143"/>
      <c r="W147" s="143"/>
      <c r="X147" s="143"/>
      <c r="Y147" s="143"/>
      <c r="Z147" s="143"/>
      <c r="AA147" s="143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</row>
    <row r="148" spans="1:37" ht="24">
      <c r="A148" s="159">
        <v>3212</v>
      </c>
      <c r="B148" s="160" t="s">
        <v>70</v>
      </c>
      <c r="C148" s="146">
        <f t="shared" si="24"/>
        <v>5490.34</v>
      </c>
      <c r="D148" s="143">
        <v>5490.34</v>
      </c>
      <c r="E148" s="143"/>
      <c r="F148" s="143"/>
      <c r="G148" s="143"/>
      <c r="H148" s="143"/>
      <c r="I148" s="143"/>
      <c r="J148" s="143"/>
      <c r="K148" s="143"/>
      <c r="L148" s="146">
        <f t="shared" si="31"/>
        <v>5490.34</v>
      </c>
      <c r="M148" s="143">
        <v>5490.34</v>
      </c>
      <c r="N148" s="143"/>
      <c r="O148" s="143"/>
      <c r="P148" s="143"/>
      <c r="Q148" s="143"/>
      <c r="R148" s="143"/>
      <c r="S148" s="143"/>
      <c r="T148" s="146">
        <f t="shared" si="32"/>
        <v>5490.34</v>
      </c>
      <c r="U148" s="143">
        <v>5490.34</v>
      </c>
      <c r="V148" s="143"/>
      <c r="W148" s="143"/>
      <c r="X148" s="143"/>
      <c r="Y148" s="143"/>
      <c r="Z148" s="143"/>
      <c r="AA148" s="143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</row>
    <row r="149" spans="1:37" s="9" customFormat="1" ht="38.25">
      <c r="A149" s="150" t="s">
        <v>39</v>
      </c>
      <c r="B149" s="163" t="s">
        <v>363</v>
      </c>
      <c r="C149" s="146"/>
      <c r="D149" s="152"/>
      <c r="E149" s="152"/>
      <c r="F149" s="152"/>
      <c r="G149" s="152"/>
      <c r="H149" s="152"/>
      <c r="I149" s="152"/>
      <c r="J149" s="152"/>
      <c r="K149" s="152"/>
      <c r="L149" s="146"/>
      <c r="M149" s="152"/>
      <c r="N149" s="152"/>
      <c r="O149" s="152"/>
      <c r="P149" s="152"/>
      <c r="Q149" s="152"/>
      <c r="R149" s="152"/>
      <c r="S149" s="152"/>
      <c r="T149" s="146"/>
      <c r="U149" s="152"/>
      <c r="V149" s="152"/>
      <c r="W149" s="152"/>
      <c r="X149" s="152"/>
      <c r="Y149" s="152"/>
      <c r="Z149" s="152"/>
      <c r="AA149" s="152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</row>
    <row r="150" spans="1:37" s="9" customFormat="1">
      <c r="A150" s="141">
        <v>3</v>
      </c>
      <c r="B150" s="153" t="s">
        <v>345</v>
      </c>
      <c r="C150" s="146">
        <f t="shared" si="24"/>
        <v>20000</v>
      </c>
      <c r="D150" s="146">
        <f>D159</f>
        <v>20000</v>
      </c>
      <c r="E150" s="146">
        <f>E159</f>
        <v>0</v>
      </c>
      <c r="F150" s="146"/>
      <c r="G150" s="146"/>
      <c r="H150" s="146"/>
      <c r="I150" s="146"/>
      <c r="J150" s="146"/>
      <c r="K150" s="146"/>
      <c r="L150" s="146">
        <f t="shared" ref="L150" si="33">SUM(M150:S150)</f>
        <v>20000</v>
      </c>
      <c r="M150" s="146">
        <f>M159</f>
        <v>20000</v>
      </c>
      <c r="N150" s="146">
        <f>N159</f>
        <v>0</v>
      </c>
      <c r="O150" s="146"/>
      <c r="P150" s="146"/>
      <c r="Q150" s="146"/>
      <c r="R150" s="146"/>
      <c r="S150" s="146"/>
      <c r="T150" s="146">
        <f t="shared" ref="T150" si="34">SUM(U150:AA150)</f>
        <v>20000</v>
      </c>
      <c r="U150" s="146">
        <f>U159</f>
        <v>20000</v>
      </c>
      <c r="V150" s="146">
        <f>V159</f>
        <v>0</v>
      </c>
      <c r="W150" s="146"/>
      <c r="X150" s="146"/>
      <c r="Y150" s="146"/>
      <c r="Z150" s="146"/>
      <c r="AA150" s="146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</row>
    <row r="151" spans="1:37" s="69" customFormat="1">
      <c r="A151" s="154">
        <v>31</v>
      </c>
      <c r="B151" s="155" t="s">
        <v>21</v>
      </c>
      <c r="C151" s="146"/>
      <c r="D151" s="156"/>
      <c r="E151" s="156"/>
      <c r="F151" s="156"/>
      <c r="G151" s="156"/>
      <c r="H151" s="156"/>
      <c r="I151" s="156"/>
      <c r="J151" s="156"/>
      <c r="K151" s="156"/>
      <c r="L151" s="146"/>
      <c r="M151" s="156"/>
      <c r="N151" s="156"/>
      <c r="O151" s="156"/>
      <c r="P151" s="156"/>
      <c r="Q151" s="156"/>
      <c r="R151" s="156"/>
      <c r="S151" s="156"/>
      <c r="T151" s="146"/>
      <c r="U151" s="156"/>
      <c r="V151" s="156"/>
      <c r="W151" s="156"/>
      <c r="X151" s="156"/>
      <c r="Y151" s="156"/>
      <c r="Z151" s="156"/>
      <c r="AA151" s="156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</row>
    <row r="152" spans="1:37">
      <c r="A152" s="158">
        <v>3111</v>
      </c>
      <c r="B152" s="142" t="s">
        <v>346</v>
      </c>
      <c r="C152" s="146"/>
      <c r="D152" s="143"/>
      <c r="E152" s="143"/>
      <c r="F152" s="143"/>
      <c r="G152" s="143"/>
      <c r="H152" s="143"/>
      <c r="I152" s="143"/>
      <c r="J152" s="143"/>
      <c r="K152" s="143"/>
      <c r="L152" s="146"/>
      <c r="M152" s="143"/>
      <c r="N152" s="143"/>
      <c r="O152" s="143"/>
      <c r="P152" s="143"/>
      <c r="Q152" s="143"/>
      <c r="R152" s="143"/>
      <c r="S152" s="143"/>
      <c r="T152" s="146"/>
      <c r="U152" s="143"/>
      <c r="V152" s="143"/>
      <c r="W152" s="143"/>
      <c r="X152" s="143"/>
      <c r="Y152" s="143"/>
      <c r="Z152" s="143"/>
      <c r="AA152" s="143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</row>
    <row r="153" spans="1:37">
      <c r="A153" s="158">
        <v>3113</v>
      </c>
      <c r="B153" s="142" t="s">
        <v>59</v>
      </c>
      <c r="C153" s="146"/>
      <c r="D153" s="143"/>
      <c r="E153" s="143"/>
      <c r="F153" s="143"/>
      <c r="G153" s="143"/>
      <c r="H153" s="143"/>
      <c r="I153" s="143"/>
      <c r="J153" s="143"/>
      <c r="K153" s="143"/>
      <c r="L153" s="146"/>
      <c r="M153" s="143"/>
      <c r="N153" s="143"/>
      <c r="O153" s="143"/>
      <c r="P153" s="143"/>
      <c r="Q153" s="143"/>
      <c r="R153" s="143"/>
      <c r="S153" s="143"/>
      <c r="T153" s="146"/>
      <c r="U153" s="143"/>
      <c r="V153" s="143"/>
      <c r="W153" s="143"/>
      <c r="X153" s="143"/>
      <c r="Y153" s="143"/>
      <c r="Z153" s="143"/>
      <c r="AA153" s="143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</row>
    <row r="154" spans="1:37">
      <c r="A154" s="158">
        <v>3114</v>
      </c>
      <c r="B154" s="142" t="s">
        <v>61</v>
      </c>
      <c r="C154" s="146"/>
      <c r="D154" s="143"/>
      <c r="E154" s="143"/>
      <c r="F154" s="143"/>
      <c r="G154" s="143"/>
      <c r="H154" s="143"/>
      <c r="I154" s="143"/>
      <c r="J154" s="143"/>
      <c r="K154" s="143"/>
      <c r="L154" s="146"/>
      <c r="M154" s="143"/>
      <c r="N154" s="143"/>
      <c r="O154" s="143"/>
      <c r="P154" s="143"/>
      <c r="Q154" s="143"/>
      <c r="R154" s="143"/>
      <c r="S154" s="143"/>
      <c r="T154" s="146"/>
      <c r="U154" s="143"/>
      <c r="V154" s="143"/>
      <c r="W154" s="143"/>
      <c r="X154" s="143"/>
      <c r="Y154" s="143"/>
      <c r="Z154" s="143"/>
      <c r="AA154" s="143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</row>
    <row r="155" spans="1:37">
      <c r="A155" s="158">
        <v>3121</v>
      </c>
      <c r="B155" s="142" t="s">
        <v>23</v>
      </c>
      <c r="C155" s="146"/>
      <c r="D155" s="143"/>
      <c r="E155" s="143"/>
      <c r="F155" s="143"/>
      <c r="G155" s="143"/>
      <c r="H155" s="143"/>
      <c r="I155" s="143"/>
      <c r="J155" s="143"/>
      <c r="K155" s="143"/>
      <c r="L155" s="146"/>
      <c r="M155" s="143"/>
      <c r="N155" s="143"/>
      <c r="O155" s="143"/>
      <c r="P155" s="143"/>
      <c r="Q155" s="143"/>
      <c r="R155" s="143"/>
      <c r="S155" s="143"/>
      <c r="T155" s="146"/>
      <c r="U155" s="143"/>
      <c r="V155" s="143"/>
      <c r="W155" s="143"/>
      <c r="X155" s="143"/>
      <c r="Y155" s="143"/>
      <c r="Z155" s="143"/>
      <c r="AA155" s="143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</row>
    <row r="156" spans="1:37">
      <c r="A156" s="158">
        <v>3131</v>
      </c>
      <c r="B156" s="142" t="s">
        <v>347</v>
      </c>
      <c r="C156" s="146"/>
      <c r="D156" s="143"/>
      <c r="E156" s="143"/>
      <c r="F156" s="143"/>
      <c r="G156" s="143"/>
      <c r="H156" s="143"/>
      <c r="I156" s="143"/>
      <c r="J156" s="143"/>
      <c r="K156" s="143"/>
      <c r="L156" s="146"/>
      <c r="M156" s="143"/>
      <c r="N156" s="143"/>
      <c r="O156" s="143"/>
      <c r="P156" s="143"/>
      <c r="Q156" s="143"/>
      <c r="R156" s="143"/>
      <c r="S156" s="143"/>
      <c r="T156" s="146"/>
      <c r="U156" s="143"/>
      <c r="V156" s="143"/>
      <c r="W156" s="143"/>
      <c r="X156" s="143"/>
      <c r="Y156" s="143"/>
      <c r="Z156" s="143"/>
      <c r="AA156" s="143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</row>
    <row r="157" spans="1:37" ht="25.5">
      <c r="A157" s="158">
        <v>3132</v>
      </c>
      <c r="B157" s="142" t="s">
        <v>46</v>
      </c>
      <c r="C157" s="146"/>
      <c r="D157" s="143"/>
      <c r="E157" s="143"/>
      <c r="F157" s="143"/>
      <c r="G157" s="143"/>
      <c r="H157" s="143"/>
      <c r="I157" s="143"/>
      <c r="J157" s="143"/>
      <c r="K157" s="143"/>
      <c r="L157" s="146"/>
      <c r="M157" s="143"/>
      <c r="N157" s="143"/>
      <c r="O157" s="143"/>
      <c r="P157" s="143"/>
      <c r="Q157" s="143"/>
      <c r="R157" s="143"/>
      <c r="S157" s="143"/>
      <c r="T157" s="146"/>
      <c r="U157" s="143"/>
      <c r="V157" s="143"/>
      <c r="W157" s="143"/>
      <c r="X157" s="143"/>
      <c r="Y157" s="143"/>
      <c r="Z157" s="143"/>
      <c r="AA157" s="143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</row>
    <row r="158" spans="1:37" ht="24">
      <c r="A158" s="159">
        <v>3133</v>
      </c>
      <c r="B158" s="160" t="s">
        <v>47</v>
      </c>
      <c r="C158" s="146"/>
      <c r="D158" s="143"/>
      <c r="E158" s="143"/>
      <c r="F158" s="143"/>
      <c r="G158" s="143"/>
      <c r="H158" s="143"/>
      <c r="I158" s="143"/>
      <c r="J158" s="143"/>
      <c r="K158" s="143"/>
      <c r="L158" s="146"/>
      <c r="M158" s="143"/>
      <c r="N158" s="143"/>
      <c r="O158" s="143"/>
      <c r="P158" s="143"/>
      <c r="Q158" s="143"/>
      <c r="R158" s="143"/>
      <c r="S158" s="143"/>
      <c r="T158" s="146"/>
      <c r="U158" s="143"/>
      <c r="V158" s="143"/>
      <c r="W158" s="143"/>
      <c r="X158" s="143"/>
      <c r="Y158" s="143"/>
      <c r="Z158" s="143"/>
      <c r="AA158" s="143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</row>
    <row r="159" spans="1:37" s="69" customFormat="1">
      <c r="A159" s="154">
        <v>32</v>
      </c>
      <c r="B159" s="155" t="s">
        <v>25</v>
      </c>
      <c r="C159" s="146">
        <f t="shared" si="24"/>
        <v>20000</v>
      </c>
      <c r="D159" s="156">
        <f>SUM(D160:D186)</f>
        <v>20000</v>
      </c>
      <c r="E159" s="156">
        <f>SUM(E160:E186)</f>
        <v>0</v>
      </c>
      <c r="F159" s="156"/>
      <c r="G159" s="156"/>
      <c r="H159" s="156"/>
      <c r="I159" s="156"/>
      <c r="J159" s="156"/>
      <c r="K159" s="156"/>
      <c r="L159" s="146">
        <f t="shared" ref="L159:L160" si="35">SUM(M159:S159)</f>
        <v>20000</v>
      </c>
      <c r="M159" s="156">
        <f>SUM(M160:M186)</f>
        <v>20000</v>
      </c>
      <c r="N159" s="156">
        <f>SUM(N160:N186)</f>
        <v>0</v>
      </c>
      <c r="O159" s="156"/>
      <c r="P159" s="156"/>
      <c r="Q159" s="156"/>
      <c r="R159" s="156"/>
      <c r="S159" s="156"/>
      <c r="T159" s="146">
        <f t="shared" ref="T159:T160" si="36">SUM(U159:AA159)</f>
        <v>20000</v>
      </c>
      <c r="U159" s="156">
        <f>SUM(U160:U186)</f>
        <v>20000</v>
      </c>
      <c r="V159" s="156">
        <f>SUM(V160:V186)</f>
        <v>0</v>
      </c>
      <c r="W159" s="156"/>
      <c r="X159" s="156"/>
      <c r="Y159" s="156"/>
      <c r="Z159" s="156"/>
      <c r="AA159" s="156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</row>
    <row r="160" spans="1:37" s="9" customFormat="1">
      <c r="A160" s="159">
        <v>3211</v>
      </c>
      <c r="B160" s="160" t="s">
        <v>68</v>
      </c>
      <c r="C160" s="146">
        <f t="shared" si="24"/>
        <v>9000</v>
      </c>
      <c r="D160" s="143">
        <v>9000</v>
      </c>
      <c r="E160" s="143"/>
      <c r="F160" s="143"/>
      <c r="G160" s="143"/>
      <c r="H160" s="143"/>
      <c r="I160" s="143"/>
      <c r="J160" s="143"/>
      <c r="K160" s="143"/>
      <c r="L160" s="146">
        <f t="shared" si="35"/>
        <v>9000</v>
      </c>
      <c r="M160" s="143">
        <v>9000</v>
      </c>
      <c r="N160" s="143"/>
      <c r="O160" s="146"/>
      <c r="P160" s="146"/>
      <c r="Q160" s="146"/>
      <c r="R160" s="146"/>
      <c r="S160" s="146"/>
      <c r="T160" s="146">
        <f t="shared" si="36"/>
        <v>9000</v>
      </c>
      <c r="U160" s="143">
        <v>9000</v>
      </c>
      <c r="V160" s="143"/>
      <c r="W160" s="143"/>
      <c r="X160" s="143"/>
      <c r="Y160" s="143"/>
      <c r="Z160" s="143"/>
      <c r="AA160" s="143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</row>
    <row r="161" spans="1:37" s="9" customFormat="1" ht="24">
      <c r="A161" s="159">
        <v>3212</v>
      </c>
      <c r="B161" s="160" t="s">
        <v>70</v>
      </c>
      <c r="C161" s="146"/>
      <c r="D161" s="143"/>
      <c r="E161" s="143"/>
      <c r="F161" s="143"/>
      <c r="G161" s="143"/>
      <c r="H161" s="143"/>
      <c r="I161" s="143"/>
      <c r="J161" s="143"/>
      <c r="K161" s="143"/>
      <c r="L161" s="146"/>
      <c r="M161" s="143"/>
      <c r="N161" s="143"/>
      <c r="O161" s="146"/>
      <c r="P161" s="146"/>
      <c r="Q161" s="146"/>
      <c r="R161" s="146"/>
      <c r="S161" s="146"/>
      <c r="T161" s="146"/>
      <c r="U161" s="143"/>
      <c r="V161" s="143"/>
      <c r="W161" s="143"/>
      <c r="X161" s="143"/>
      <c r="Y161" s="143"/>
      <c r="Z161" s="143"/>
      <c r="AA161" s="143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</row>
    <row r="162" spans="1:37" s="9" customFormat="1">
      <c r="A162" s="159">
        <v>3213</v>
      </c>
      <c r="B162" s="160" t="s">
        <v>72</v>
      </c>
      <c r="C162" s="146"/>
      <c r="D162" s="143"/>
      <c r="E162" s="143"/>
      <c r="F162" s="143"/>
      <c r="G162" s="143"/>
      <c r="H162" s="143"/>
      <c r="I162" s="143"/>
      <c r="J162" s="143"/>
      <c r="K162" s="143"/>
      <c r="L162" s="146"/>
      <c r="M162" s="143"/>
      <c r="N162" s="143"/>
      <c r="O162" s="146"/>
      <c r="P162" s="146"/>
      <c r="Q162" s="146"/>
      <c r="R162" s="146"/>
      <c r="S162" s="146"/>
      <c r="T162" s="146"/>
      <c r="U162" s="143"/>
      <c r="V162" s="143"/>
      <c r="W162" s="143"/>
      <c r="X162" s="143"/>
      <c r="Y162" s="143"/>
      <c r="Z162" s="143"/>
      <c r="AA162" s="143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</row>
    <row r="163" spans="1:37" s="9" customFormat="1">
      <c r="A163" s="159">
        <v>3214</v>
      </c>
      <c r="B163" s="160" t="s">
        <v>74</v>
      </c>
      <c r="C163" s="146"/>
      <c r="D163" s="143"/>
      <c r="E163" s="143"/>
      <c r="F163" s="143"/>
      <c r="G163" s="143"/>
      <c r="H163" s="143"/>
      <c r="I163" s="143"/>
      <c r="J163" s="143"/>
      <c r="K163" s="143"/>
      <c r="L163" s="146"/>
      <c r="M163" s="143"/>
      <c r="N163" s="143"/>
      <c r="O163" s="146"/>
      <c r="P163" s="146"/>
      <c r="Q163" s="146"/>
      <c r="R163" s="146"/>
      <c r="S163" s="146"/>
      <c r="T163" s="146"/>
      <c r="U163" s="143"/>
      <c r="V163" s="143"/>
      <c r="W163" s="143"/>
      <c r="X163" s="143"/>
      <c r="Y163" s="143"/>
      <c r="Z163" s="143"/>
      <c r="AA163" s="143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</row>
    <row r="164" spans="1:37" s="9" customFormat="1" ht="24">
      <c r="A164" s="159">
        <v>3221</v>
      </c>
      <c r="B164" s="160" t="s">
        <v>48</v>
      </c>
      <c r="C164" s="146"/>
      <c r="D164" s="143"/>
      <c r="E164" s="143"/>
      <c r="F164" s="143"/>
      <c r="G164" s="143"/>
      <c r="H164" s="143"/>
      <c r="I164" s="143"/>
      <c r="J164" s="143"/>
      <c r="K164" s="143"/>
      <c r="L164" s="146"/>
      <c r="M164" s="143"/>
      <c r="N164" s="143"/>
      <c r="O164" s="146"/>
      <c r="P164" s="146"/>
      <c r="Q164" s="146"/>
      <c r="R164" s="146"/>
      <c r="S164" s="146"/>
      <c r="T164" s="146"/>
      <c r="U164" s="143"/>
      <c r="V164" s="143"/>
      <c r="W164" s="143"/>
      <c r="X164" s="143"/>
      <c r="Y164" s="143"/>
      <c r="Z164" s="143"/>
      <c r="AA164" s="143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</row>
    <row r="165" spans="1:37" s="9" customFormat="1">
      <c r="A165" s="159">
        <v>3222</v>
      </c>
      <c r="B165" s="160" t="s">
        <v>49</v>
      </c>
      <c r="C165" s="146"/>
      <c r="D165" s="143"/>
      <c r="E165" s="143"/>
      <c r="F165" s="143"/>
      <c r="G165" s="143"/>
      <c r="H165" s="143"/>
      <c r="I165" s="143"/>
      <c r="J165" s="143"/>
      <c r="K165" s="143"/>
      <c r="L165" s="146"/>
      <c r="M165" s="143"/>
      <c r="N165" s="143"/>
      <c r="O165" s="146"/>
      <c r="P165" s="146"/>
      <c r="Q165" s="146"/>
      <c r="R165" s="146"/>
      <c r="S165" s="146"/>
      <c r="T165" s="146"/>
      <c r="U165" s="143"/>
      <c r="V165" s="143"/>
      <c r="W165" s="143"/>
      <c r="X165" s="143"/>
      <c r="Y165" s="143"/>
      <c r="Z165" s="143"/>
      <c r="AA165" s="143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</row>
    <row r="166" spans="1:37" s="9" customFormat="1">
      <c r="A166" s="159">
        <v>3223</v>
      </c>
      <c r="B166" s="160" t="s">
        <v>79</v>
      </c>
      <c r="C166" s="146"/>
      <c r="D166" s="143"/>
      <c r="E166" s="143"/>
      <c r="F166" s="143"/>
      <c r="G166" s="143"/>
      <c r="H166" s="143"/>
      <c r="I166" s="143"/>
      <c r="J166" s="143"/>
      <c r="K166" s="143"/>
      <c r="L166" s="146"/>
      <c r="M166" s="143"/>
      <c r="N166" s="143"/>
      <c r="O166" s="146"/>
      <c r="P166" s="146"/>
      <c r="Q166" s="146"/>
      <c r="R166" s="146"/>
      <c r="S166" s="146"/>
      <c r="T166" s="146"/>
      <c r="U166" s="143"/>
      <c r="V166" s="143"/>
      <c r="W166" s="143"/>
      <c r="X166" s="143"/>
      <c r="Y166" s="143"/>
      <c r="Z166" s="143"/>
      <c r="AA166" s="143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</row>
    <row r="167" spans="1:37" s="9" customFormat="1" ht="24">
      <c r="A167" s="159">
        <v>3224</v>
      </c>
      <c r="B167" s="160" t="s">
        <v>81</v>
      </c>
      <c r="C167" s="146"/>
      <c r="D167" s="143"/>
      <c r="E167" s="143"/>
      <c r="F167" s="143"/>
      <c r="G167" s="143"/>
      <c r="H167" s="143"/>
      <c r="I167" s="143"/>
      <c r="J167" s="143"/>
      <c r="K167" s="143"/>
      <c r="L167" s="146"/>
      <c r="M167" s="143"/>
      <c r="N167" s="143"/>
      <c r="O167" s="146"/>
      <c r="P167" s="146"/>
      <c r="Q167" s="146"/>
      <c r="R167" s="146"/>
      <c r="S167" s="146"/>
      <c r="T167" s="146"/>
      <c r="U167" s="143"/>
      <c r="V167" s="143"/>
      <c r="W167" s="143"/>
      <c r="X167" s="143"/>
      <c r="Y167" s="143"/>
      <c r="Z167" s="143"/>
      <c r="AA167" s="143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</row>
    <row r="168" spans="1:37">
      <c r="A168" s="159">
        <v>3225</v>
      </c>
      <c r="B168" s="160" t="s">
        <v>83</v>
      </c>
      <c r="C168" s="146"/>
      <c r="D168" s="143"/>
      <c r="E168" s="143"/>
      <c r="F168" s="143"/>
      <c r="G168" s="143"/>
      <c r="H168" s="143"/>
      <c r="I168" s="143"/>
      <c r="J168" s="143"/>
      <c r="K168" s="143"/>
      <c r="L168" s="146"/>
      <c r="M168" s="143"/>
      <c r="N168" s="143"/>
      <c r="O168" s="143"/>
      <c r="P168" s="143"/>
      <c r="Q168" s="143"/>
      <c r="R168" s="143"/>
      <c r="S168" s="143"/>
      <c r="T168" s="146"/>
      <c r="U168" s="143"/>
      <c r="V168" s="143"/>
      <c r="W168" s="143"/>
      <c r="X168" s="143"/>
      <c r="Y168" s="143"/>
      <c r="Z168" s="143"/>
      <c r="AA168" s="143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</row>
    <row r="169" spans="1:37">
      <c r="A169" s="159">
        <v>3226</v>
      </c>
      <c r="B169" s="160" t="s">
        <v>348</v>
      </c>
      <c r="C169" s="146"/>
      <c r="D169" s="143"/>
      <c r="E169" s="143"/>
      <c r="F169" s="143"/>
      <c r="G169" s="143"/>
      <c r="H169" s="143"/>
      <c r="I169" s="143"/>
      <c r="J169" s="143"/>
      <c r="K169" s="143"/>
      <c r="L169" s="146"/>
      <c r="M169" s="143"/>
      <c r="N169" s="143"/>
      <c r="O169" s="143"/>
      <c r="P169" s="143"/>
      <c r="Q169" s="143"/>
      <c r="R169" s="143"/>
      <c r="S169" s="143"/>
      <c r="T169" s="146"/>
      <c r="U169" s="143"/>
      <c r="V169" s="143"/>
      <c r="W169" s="143"/>
      <c r="X169" s="143"/>
      <c r="Y169" s="143"/>
      <c r="Z169" s="143"/>
      <c r="AA169" s="143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</row>
    <row r="170" spans="1:37">
      <c r="A170" s="159">
        <v>3227</v>
      </c>
      <c r="B170" s="160" t="s">
        <v>85</v>
      </c>
      <c r="C170" s="146"/>
      <c r="D170" s="143"/>
      <c r="E170" s="143"/>
      <c r="F170" s="143"/>
      <c r="G170" s="143"/>
      <c r="H170" s="143"/>
      <c r="I170" s="143"/>
      <c r="J170" s="143"/>
      <c r="K170" s="143"/>
      <c r="L170" s="146"/>
      <c r="M170" s="143"/>
      <c r="N170" s="143"/>
      <c r="O170" s="143"/>
      <c r="P170" s="143"/>
      <c r="Q170" s="143"/>
      <c r="R170" s="143"/>
      <c r="S170" s="143"/>
      <c r="T170" s="146"/>
      <c r="U170" s="143"/>
      <c r="V170" s="143"/>
      <c r="W170" s="143"/>
      <c r="X170" s="143"/>
      <c r="Y170" s="143"/>
      <c r="Z170" s="143"/>
      <c r="AA170" s="143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</row>
    <row r="171" spans="1:37" s="9" customFormat="1">
      <c r="A171" s="159">
        <v>3231</v>
      </c>
      <c r="B171" s="160" t="s">
        <v>88</v>
      </c>
      <c r="C171" s="146">
        <f t="shared" si="24"/>
        <v>8000</v>
      </c>
      <c r="D171" s="143">
        <v>8000</v>
      </c>
      <c r="E171" s="143"/>
      <c r="F171" s="143"/>
      <c r="G171" s="143"/>
      <c r="H171" s="143"/>
      <c r="I171" s="143"/>
      <c r="J171" s="143"/>
      <c r="K171" s="143"/>
      <c r="L171" s="146"/>
      <c r="M171" s="143">
        <v>8000</v>
      </c>
      <c r="N171" s="143"/>
      <c r="O171" s="146"/>
      <c r="P171" s="146"/>
      <c r="Q171" s="146"/>
      <c r="R171" s="146"/>
      <c r="S171" s="146"/>
      <c r="T171" s="146"/>
      <c r="U171" s="143">
        <v>8000</v>
      </c>
      <c r="V171" s="143"/>
      <c r="W171" s="143"/>
      <c r="X171" s="143"/>
      <c r="Y171" s="143"/>
      <c r="Z171" s="143"/>
      <c r="AA171" s="143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</row>
    <row r="172" spans="1:37" s="9" customFormat="1" ht="24">
      <c r="A172" s="159">
        <v>3232</v>
      </c>
      <c r="B172" s="160" t="s">
        <v>52</v>
      </c>
      <c r="C172" s="146"/>
      <c r="D172" s="143"/>
      <c r="E172" s="143"/>
      <c r="F172" s="143"/>
      <c r="G172" s="143"/>
      <c r="H172" s="143"/>
      <c r="I172" s="143"/>
      <c r="J172" s="143"/>
      <c r="K172" s="143"/>
      <c r="L172" s="146"/>
      <c r="M172" s="143"/>
      <c r="N172" s="143"/>
      <c r="O172" s="146"/>
      <c r="P172" s="146"/>
      <c r="Q172" s="146"/>
      <c r="R172" s="146"/>
      <c r="S172" s="146"/>
      <c r="T172" s="146"/>
      <c r="U172" s="143"/>
      <c r="V172" s="143"/>
      <c r="W172" s="143"/>
      <c r="X172" s="143"/>
      <c r="Y172" s="143"/>
      <c r="Z172" s="143"/>
      <c r="AA172" s="143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</row>
    <row r="173" spans="1:37" s="9" customFormat="1">
      <c r="A173" s="159">
        <v>3233</v>
      </c>
      <c r="B173" s="160" t="s">
        <v>91</v>
      </c>
      <c r="C173" s="146"/>
      <c r="D173" s="143"/>
      <c r="E173" s="143"/>
      <c r="F173" s="143"/>
      <c r="G173" s="143"/>
      <c r="H173" s="143"/>
      <c r="I173" s="143"/>
      <c r="J173" s="143"/>
      <c r="K173" s="143"/>
      <c r="L173" s="146"/>
      <c r="M173" s="143"/>
      <c r="N173" s="143"/>
      <c r="O173" s="146"/>
      <c r="P173" s="146"/>
      <c r="Q173" s="146"/>
      <c r="R173" s="146"/>
      <c r="S173" s="146"/>
      <c r="T173" s="146"/>
      <c r="U173" s="143"/>
      <c r="V173" s="143"/>
      <c r="W173" s="143"/>
      <c r="X173" s="143"/>
      <c r="Y173" s="143"/>
      <c r="Z173" s="143"/>
      <c r="AA173" s="143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</row>
    <row r="174" spans="1:37" s="9" customFormat="1">
      <c r="A174" s="159">
        <v>3234</v>
      </c>
      <c r="B174" s="160" t="s">
        <v>93</v>
      </c>
      <c r="C174" s="146"/>
      <c r="D174" s="143"/>
      <c r="E174" s="143"/>
      <c r="F174" s="143"/>
      <c r="G174" s="143"/>
      <c r="H174" s="143"/>
      <c r="I174" s="143"/>
      <c r="J174" s="143"/>
      <c r="K174" s="143"/>
      <c r="L174" s="146"/>
      <c r="M174" s="143"/>
      <c r="N174" s="143"/>
      <c r="O174" s="146"/>
      <c r="P174" s="146"/>
      <c r="Q174" s="146"/>
      <c r="R174" s="146"/>
      <c r="S174" s="146"/>
      <c r="T174" s="146"/>
      <c r="U174" s="143"/>
      <c r="V174" s="143"/>
      <c r="W174" s="143"/>
      <c r="X174" s="143"/>
      <c r="Y174" s="143"/>
      <c r="Z174" s="143"/>
      <c r="AA174" s="143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</row>
    <row r="175" spans="1:37" s="9" customFormat="1">
      <c r="A175" s="159">
        <v>3235</v>
      </c>
      <c r="B175" s="160" t="s">
        <v>95</v>
      </c>
      <c r="C175" s="146"/>
      <c r="D175" s="143"/>
      <c r="E175" s="143"/>
      <c r="F175" s="143"/>
      <c r="G175" s="143"/>
      <c r="H175" s="143"/>
      <c r="I175" s="143"/>
      <c r="J175" s="143"/>
      <c r="K175" s="143"/>
      <c r="L175" s="146"/>
      <c r="M175" s="143"/>
      <c r="N175" s="143"/>
      <c r="O175" s="146"/>
      <c r="P175" s="146"/>
      <c r="Q175" s="146"/>
      <c r="R175" s="146"/>
      <c r="S175" s="146"/>
      <c r="T175" s="146"/>
      <c r="U175" s="143"/>
      <c r="V175" s="143"/>
      <c r="W175" s="143"/>
      <c r="X175" s="143"/>
      <c r="Y175" s="143"/>
      <c r="Z175" s="143"/>
      <c r="AA175" s="143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</row>
    <row r="176" spans="1:37" s="9" customFormat="1">
      <c r="A176" s="159">
        <v>3236</v>
      </c>
      <c r="B176" s="160" t="s">
        <v>97</v>
      </c>
      <c r="C176" s="146"/>
      <c r="D176" s="143"/>
      <c r="E176" s="143"/>
      <c r="F176" s="143"/>
      <c r="G176" s="143"/>
      <c r="H176" s="143"/>
      <c r="I176" s="143"/>
      <c r="J176" s="143"/>
      <c r="K176" s="143"/>
      <c r="L176" s="146"/>
      <c r="M176" s="143"/>
      <c r="N176" s="143"/>
      <c r="O176" s="146"/>
      <c r="P176" s="146"/>
      <c r="Q176" s="146"/>
      <c r="R176" s="146"/>
      <c r="S176" s="146"/>
      <c r="T176" s="146"/>
      <c r="U176" s="143"/>
      <c r="V176" s="143"/>
      <c r="W176" s="143"/>
      <c r="X176" s="143"/>
      <c r="Y176" s="143"/>
      <c r="Z176" s="143"/>
      <c r="AA176" s="143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</row>
    <row r="177" spans="1:37" s="9" customFormat="1">
      <c r="A177" s="159">
        <v>3237</v>
      </c>
      <c r="B177" s="160" t="s">
        <v>99</v>
      </c>
      <c r="C177" s="146"/>
      <c r="D177" s="143"/>
      <c r="E177" s="143"/>
      <c r="F177" s="143"/>
      <c r="G177" s="143"/>
      <c r="H177" s="143"/>
      <c r="I177" s="143"/>
      <c r="J177" s="143"/>
      <c r="K177" s="143"/>
      <c r="L177" s="146"/>
      <c r="M177" s="143"/>
      <c r="N177" s="143"/>
      <c r="O177" s="146"/>
      <c r="P177" s="146"/>
      <c r="Q177" s="146"/>
      <c r="R177" s="146"/>
      <c r="S177" s="146"/>
      <c r="T177" s="146"/>
      <c r="U177" s="143"/>
      <c r="V177" s="143"/>
      <c r="W177" s="143"/>
      <c r="X177" s="143"/>
      <c r="Y177" s="143"/>
      <c r="Z177" s="143"/>
      <c r="AA177" s="143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</row>
    <row r="178" spans="1:37" s="9" customFormat="1">
      <c r="A178" s="159">
        <v>3238</v>
      </c>
      <c r="B178" s="160" t="s">
        <v>101</v>
      </c>
      <c r="C178" s="146"/>
      <c r="D178" s="143"/>
      <c r="E178" s="143"/>
      <c r="F178" s="143"/>
      <c r="G178" s="143"/>
      <c r="H178" s="143"/>
      <c r="I178" s="143"/>
      <c r="J178" s="143"/>
      <c r="K178" s="143"/>
      <c r="L178" s="146"/>
      <c r="M178" s="143"/>
      <c r="N178" s="143"/>
      <c r="O178" s="146"/>
      <c r="P178" s="146"/>
      <c r="Q178" s="146"/>
      <c r="R178" s="146"/>
      <c r="S178" s="146"/>
      <c r="T178" s="146"/>
      <c r="U178" s="143"/>
      <c r="V178" s="143"/>
      <c r="W178" s="143"/>
      <c r="X178" s="143"/>
      <c r="Y178" s="143"/>
      <c r="Z178" s="143"/>
      <c r="AA178" s="143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</row>
    <row r="179" spans="1:37">
      <c r="A179" s="159">
        <v>3239</v>
      </c>
      <c r="B179" s="160" t="s">
        <v>103</v>
      </c>
      <c r="C179" s="146">
        <f t="shared" si="24"/>
        <v>3000</v>
      </c>
      <c r="D179" s="143">
        <v>3000</v>
      </c>
      <c r="E179" s="143"/>
      <c r="F179" s="143"/>
      <c r="G179" s="143"/>
      <c r="H179" s="143"/>
      <c r="I179" s="143"/>
      <c r="J179" s="143"/>
      <c r="K179" s="143"/>
      <c r="L179" s="146"/>
      <c r="M179" s="143">
        <v>3000</v>
      </c>
      <c r="N179" s="143"/>
      <c r="O179" s="143"/>
      <c r="P179" s="143"/>
      <c r="Q179" s="143"/>
      <c r="R179" s="143"/>
      <c r="S179" s="143"/>
      <c r="T179" s="146"/>
      <c r="U179" s="143">
        <v>3000</v>
      </c>
      <c r="V179" s="143"/>
      <c r="W179" s="143"/>
      <c r="X179" s="143"/>
      <c r="Y179" s="143"/>
      <c r="Z179" s="143"/>
      <c r="AA179" s="143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</row>
    <row r="180" spans="1:37" s="9" customFormat="1" ht="24">
      <c r="A180" s="159">
        <v>3241</v>
      </c>
      <c r="B180" s="160" t="s">
        <v>105</v>
      </c>
      <c r="C180" s="146">
        <f t="shared" si="24"/>
        <v>0</v>
      </c>
      <c r="D180" s="143"/>
      <c r="E180" s="143"/>
      <c r="F180" s="143"/>
      <c r="G180" s="143"/>
      <c r="H180" s="143"/>
      <c r="I180" s="143"/>
      <c r="J180" s="143"/>
      <c r="K180" s="143"/>
      <c r="L180" s="146">
        <f t="shared" ref="L180" si="37">SUM(M180:S180)</f>
        <v>0</v>
      </c>
      <c r="M180" s="143"/>
      <c r="N180" s="143"/>
      <c r="O180" s="146"/>
      <c r="P180" s="146"/>
      <c r="Q180" s="146"/>
      <c r="R180" s="146"/>
      <c r="S180" s="146"/>
      <c r="T180" s="146">
        <f t="shared" ref="T180" si="38">SUM(U180:AA180)</f>
        <v>0</v>
      </c>
      <c r="U180" s="143"/>
      <c r="V180" s="143"/>
      <c r="W180" s="143"/>
      <c r="X180" s="143"/>
      <c r="Y180" s="143"/>
      <c r="Z180" s="143"/>
      <c r="AA180" s="143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</row>
    <row r="181" spans="1:37" s="9" customFormat="1">
      <c r="A181" s="159">
        <v>3291</v>
      </c>
      <c r="B181" s="161" t="s">
        <v>109</v>
      </c>
      <c r="C181" s="146"/>
      <c r="D181" s="143"/>
      <c r="E181" s="143"/>
      <c r="F181" s="143"/>
      <c r="G181" s="143"/>
      <c r="H181" s="143"/>
      <c r="I181" s="143"/>
      <c r="J181" s="143"/>
      <c r="K181" s="143"/>
      <c r="L181" s="146"/>
      <c r="M181" s="143"/>
      <c r="N181" s="143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</row>
    <row r="182" spans="1:37" s="9" customFormat="1">
      <c r="A182" s="159">
        <v>3292</v>
      </c>
      <c r="B182" s="160" t="s">
        <v>111</v>
      </c>
      <c r="C182" s="146"/>
      <c r="D182" s="143"/>
      <c r="E182" s="143"/>
      <c r="F182" s="143"/>
      <c r="G182" s="143"/>
      <c r="H182" s="143"/>
      <c r="I182" s="143"/>
      <c r="J182" s="143"/>
      <c r="K182" s="143"/>
      <c r="L182" s="146"/>
      <c r="M182" s="143"/>
      <c r="N182" s="143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</row>
    <row r="183" spans="1:37" s="9" customFormat="1">
      <c r="A183" s="159">
        <v>3293</v>
      </c>
      <c r="B183" s="160" t="s">
        <v>113</v>
      </c>
      <c r="C183" s="146"/>
      <c r="D183" s="143"/>
      <c r="E183" s="143"/>
      <c r="F183" s="143"/>
      <c r="G183" s="143"/>
      <c r="H183" s="143"/>
      <c r="I183" s="143"/>
      <c r="J183" s="143"/>
      <c r="K183" s="143"/>
      <c r="L183" s="146"/>
      <c r="M183" s="143"/>
      <c r="N183" s="143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</row>
    <row r="184" spans="1:37" s="9" customFormat="1">
      <c r="A184" s="159">
        <v>3294</v>
      </c>
      <c r="B184" s="160" t="s">
        <v>349</v>
      </c>
      <c r="C184" s="146"/>
      <c r="D184" s="143"/>
      <c r="E184" s="143"/>
      <c r="F184" s="143"/>
      <c r="G184" s="143"/>
      <c r="H184" s="143"/>
      <c r="I184" s="143"/>
      <c r="J184" s="143"/>
      <c r="K184" s="143"/>
      <c r="L184" s="146"/>
      <c r="M184" s="143"/>
      <c r="N184" s="143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</row>
    <row r="185" spans="1:37" s="9" customFormat="1">
      <c r="A185" s="159">
        <v>3295</v>
      </c>
      <c r="B185" s="160" t="s">
        <v>117</v>
      </c>
      <c r="C185" s="146"/>
      <c r="D185" s="143"/>
      <c r="E185" s="143"/>
      <c r="F185" s="143"/>
      <c r="G185" s="143"/>
      <c r="H185" s="143"/>
      <c r="I185" s="143"/>
      <c r="J185" s="143"/>
      <c r="K185" s="143"/>
      <c r="L185" s="146"/>
      <c r="M185" s="143"/>
      <c r="N185" s="143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</row>
    <row r="186" spans="1:37" s="9" customFormat="1">
      <c r="A186" s="159">
        <v>3299</v>
      </c>
      <c r="B186" s="160" t="s">
        <v>350</v>
      </c>
      <c r="C186" s="146">
        <f t="shared" si="24"/>
        <v>0</v>
      </c>
      <c r="D186" s="146"/>
      <c r="E186" s="146"/>
      <c r="F186" s="146"/>
      <c r="G186" s="146"/>
      <c r="H186" s="146"/>
      <c r="I186" s="146"/>
      <c r="J186" s="146"/>
      <c r="K186" s="146"/>
      <c r="L186" s="146">
        <f t="shared" ref="L186" si="39">SUM(M186:S186)</f>
        <v>0</v>
      </c>
      <c r="M186" s="143"/>
      <c r="N186" s="143"/>
      <c r="O186" s="146"/>
      <c r="P186" s="146"/>
      <c r="Q186" s="146"/>
      <c r="R186" s="146"/>
      <c r="S186" s="146"/>
      <c r="T186" s="146">
        <f t="shared" ref="T186" si="40">SUM(U186:AA186)</f>
        <v>0</v>
      </c>
      <c r="U186" s="146"/>
      <c r="V186" s="146"/>
      <c r="W186" s="146"/>
      <c r="X186" s="146"/>
      <c r="Y186" s="146"/>
      <c r="Z186" s="146"/>
      <c r="AA186" s="146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</row>
    <row r="187" spans="1:37" s="69" customFormat="1">
      <c r="A187" s="154">
        <v>34</v>
      </c>
      <c r="B187" s="155" t="s">
        <v>122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</row>
    <row r="188" spans="1:37" s="9" customFormat="1">
      <c r="A188" s="159">
        <v>3431</v>
      </c>
      <c r="B188" s="161" t="s">
        <v>129</v>
      </c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</row>
    <row r="189" spans="1:37" s="9" customFormat="1" ht="24">
      <c r="A189" s="159">
        <v>3432</v>
      </c>
      <c r="B189" s="160" t="s">
        <v>131</v>
      </c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</row>
    <row r="190" spans="1:37" s="9" customFormat="1">
      <c r="A190" s="159">
        <v>3433</v>
      </c>
      <c r="B190" s="160" t="s">
        <v>351</v>
      </c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</row>
    <row r="191" spans="1:37" s="69" customFormat="1" ht="24.75" customHeight="1">
      <c r="A191" s="164" t="s">
        <v>161</v>
      </c>
      <c r="B191" s="165" t="s">
        <v>162</v>
      </c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</row>
    <row r="192" spans="1:37" s="9" customFormat="1">
      <c r="A192" s="159">
        <v>4221</v>
      </c>
      <c r="B192" s="160" t="s">
        <v>169</v>
      </c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</row>
    <row r="193" spans="1:37" s="9" customFormat="1">
      <c r="A193" s="159">
        <v>4222</v>
      </c>
      <c r="B193" s="160" t="s">
        <v>171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</row>
    <row r="194" spans="1:37" s="9" customFormat="1">
      <c r="A194" s="159">
        <v>4223</v>
      </c>
      <c r="B194" s="160" t="s">
        <v>173</v>
      </c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</row>
    <row r="195" spans="1:37" s="9" customFormat="1">
      <c r="A195" s="159">
        <v>4224</v>
      </c>
      <c r="B195" s="160" t="s">
        <v>175</v>
      </c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</row>
    <row r="196" spans="1:37" s="9" customFormat="1">
      <c r="A196" s="159">
        <v>4225</v>
      </c>
      <c r="B196" s="160" t="s">
        <v>353</v>
      </c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</row>
    <row r="197" spans="1:37" s="9" customFormat="1">
      <c r="A197" s="159">
        <v>4226</v>
      </c>
      <c r="B197" s="160" t="s">
        <v>179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</row>
    <row r="198" spans="1:37" s="9" customFormat="1">
      <c r="A198" s="159">
        <v>4227</v>
      </c>
      <c r="B198" s="161" t="s">
        <v>50</v>
      </c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</row>
    <row r="199" spans="1:37" s="9" customFormat="1">
      <c r="A199" s="159">
        <v>4231</v>
      </c>
      <c r="B199" s="160" t="s">
        <v>184</v>
      </c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</row>
    <row r="200" spans="1:37" s="9" customFormat="1">
      <c r="A200" s="159">
        <v>4241</v>
      </c>
      <c r="B200" s="160" t="s">
        <v>354</v>
      </c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</row>
    <row r="201" spans="1:37" s="69" customFormat="1" ht="24">
      <c r="A201" s="164" t="s">
        <v>212</v>
      </c>
      <c r="B201" s="165" t="s">
        <v>364</v>
      </c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</row>
    <row r="202" spans="1:37" s="9" customFormat="1" ht="24">
      <c r="A202" s="159">
        <v>4511</v>
      </c>
      <c r="B202" s="160" t="s">
        <v>51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</row>
    <row r="203" spans="1:37" hidden="1">
      <c r="A203" s="150"/>
      <c r="B203" s="166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</row>
    <row r="204" spans="1:37" s="9" customFormat="1" ht="12.75" hidden="1" customHeight="1">
      <c r="A204" s="150" t="s">
        <v>39</v>
      </c>
      <c r="B204" s="163" t="s">
        <v>365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</row>
    <row r="205" spans="1:37" s="9" customFormat="1" hidden="1">
      <c r="A205" s="141">
        <v>3</v>
      </c>
      <c r="B205" s="153" t="s">
        <v>345</v>
      </c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</row>
    <row r="206" spans="1:37" s="69" customFormat="1" hidden="1">
      <c r="A206" s="154">
        <v>31</v>
      </c>
      <c r="B206" s="155" t="s">
        <v>21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</row>
    <row r="207" spans="1:37" hidden="1">
      <c r="A207" s="158">
        <v>3111</v>
      </c>
      <c r="B207" s="142" t="s">
        <v>346</v>
      </c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37" hidden="1">
      <c r="A208" s="158">
        <v>3113</v>
      </c>
      <c r="B208" s="142" t="s">
        <v>59</v>
      </c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37" hidden="1">
      <c r="A209" s="158">
        <v>3114</v>
      </c>
      <c r="B209" s="142" t="s">
        <v>61</v>
      </c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37" hidden="1">
      <c r="A210" s="158">
        <v>3121</v>
      </c>
      <c r="B210" s="142" t="s">
        <v>23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</row>
    <row r="211" spans="1:37" hidden="1">
      <c r="A211" s="158">
        <v>3131</v>
      </c>
      <c r="B211" s="142" t="s">
        <v>347</v>
      </c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</row>
    <row r="212" spans="1:37" ht="25.5" hidden="1">
      <c r="A212" s="158">
        <v>3132</v>
      </c>
      <c r="B212" s="142" t="s">
        <v>46</v>
      </c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</row>
    <row r="213" spans="1:37" ht="24" hidden="1">
      <c r="A213" s="159">
        <v>3133</v>
      </c>
      <c r="B213" s="160" t="s">
        <v>47</v>
      </c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</row>
    <row r="214" spans="1:37" s="69" customFormat="1" hidden="1">
      <c r="A214" s="154">
        <v>32</v>
      </c>
      <c r="B214" s="155" t="s">
        <v>25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</row>
    <row r="215" spans="1:37" s="9" customFormat="1" hidden="1">
      <c r="A215" s="159">
        <v>3211</v>
      </c>
      <c r="B215" s="160" t="s">
        <v>68</v>
      </c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</row>
    <row r="216" spans="1:37" s="9" customFormat="1" ht="24" hidden="1">
      <c r="A216" s="159">
        <v>3212</v>
      </c>
      <c r="B216" s="160" t="s">
        <v>70</v>
      </c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</row>
    <row r="217" spans="1:37" s="9" customFormat="1" hidden="1">
      <c r="A217" s="159">
        <v>3213</v>
      </c>
      <c r="B217" s="160" t="s">
        <v>72</v>
      </c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</row>
    <row r="218" spans="1:37" s="9" customFormat="1" hidden="1">
      <c r="A218" s="159">
        <v>3214</v>
      </c>
      <c r="B218" s="160" t="s">
        <v>74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</row>
    <row r="219" spans="1:37" s="9" customFormat="1" ht="24" hidden="1">
      <c r="A219" s="159">
        <v>3221</v>
      </c>
      <c r="B219" s="160" t="s">
        <v>48</v>
      </c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</row>
    <row r="220" spans="1:37" s="9" customFormat="1" hidden="1">
      <c r="A220" s="159">
        <v>3222</v>
      </c>
      <c r="B220" s="160" t="s">
        <v>49</v>
      </c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</row>
    <row r="221" spans="1:37" s="9" customFormat="1" hidden="1">
      <c r="A221" s="159">
        <v>3223</v>
      </c>
      <c r="B221" s="160" t="s">
        <v>79</v>
      </c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</row>
    <row r="222" spans="1:37" s="9" customFormat="1" ht="24" hidden="1">
      <c r="A222" s="159">
        <v>3224</v>
      </c>
      <c r="B222" s="160" t="s">
        <v>81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</row>
    <row r="223" spans="1:37" hidden="1">
      <c r="A223" s="159">
        <v>3225</v>
      </c>
      <c r="B223" s="160" t="s">
        <v>83</v>
      </c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</row>
    <row r="224" spans="1:37" hidden="1">
      <c r="A224" s="159">
        <v>3226</v>
      </c>
      <c r="B224" s="160" t="s">
        <v>348</v>
      </c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</row>
    <row r="225" spans="1:37" hidden="1">
      <c r="A225" s="159">
        <v>3227</v>
      </c>
      <c r="B225" s="160" t="s">
        <v>85</v>
      </c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</row>
    <row r="226" spans="1:37" s="9" customFormat="1" hidden="1">
      <c r="A226" s="159">
        <v>3231</v>
      </c>
      <c r="B226" s="160" t="s">
        <v>88</v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</row>
    <row r="227" spans="1:37" s="9" customFormat="1" ht="24" hidden="1">
      <c r="A227" s="159">
        <v>3232</v>
      </c>
      <c r="B227" s="160" t="s">
        <v>52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</row>
    <row r="228" spans="1:37" s="9" customFormat="1" hidden="1">
      <c r="A228" s="159">
        <v>3233</v>
      </c>
      <c r="B228" s="160" t="s">
        <v>91</v>
      </c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</row>
    <row r="229" spans="1:37" s="9" customFormat="1" hidden="1">
      <c r="A229" s="159">
        <v>3234</v>
      </c>
      <c r="B229" s="160" t="s">
        <v>93</v>
      </c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</row>
    <row r="230" spans="1:37" s="9" customFormat="1" hidden="1">
      <c r="A230" s="159">
        <v>3235</v>
      </c>
      <c r="B230" s="160" t="s">
        <v>95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</row>
    <row r="231" spans="1:37" s="9" customFormat="1" hidden="1">
      <c r="A231" s="159">
        <v>3236</v>
      </c>
      <c r="B231" s="160" t="s">
        <v>97</v>
      </c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</row>
    <row r="232" spans="1:37" s="9" customFormat="1" hidden="1">
      <c r="A232" s="159">
        <v>3237</v>
      </c>
      <c r="B232" s="160" t="s">
        <v>99</v>
      </c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</row>
    <row r="233" spans="1:37" s="9" customFormat="1" hidden="1">
      <c r="A233" s="159">
        <v>3238</v>
      </c>
      <c r="B233" s="160" t="s">
        <v>101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</row>
    <row r="234" spans="1:37" hidden="1">
      <c r="A234" s="159">
        <v>3239</v>
      </c>
      <c r="B234" s="160" t="s">
        <v>103</v>
      </c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</row>
    <row r="235" spans="1:37" s="9" customFormat="1" ht="24" hidden="1">
      <c r="A235" s="159">
        <v>3241</v>
      </c>
      <c r="B235" s="160" t="s">
        <v>105</v>
      </c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</row>
    <row r="236" spans="1:37" s="9" customFormat="1" hidden="1">
      <c r="A236" s="159">
        <v>3291</v>
      </c>
      <c r="B236" s="161" t="s">
        <v>109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</row>
    <row r="237" spans="1:37" s="9" customFormat="1" hidden="1">
      <c r="A237" s="159">
        <v>3292</v>
      </c>
      <c r="B237" s="160" t="s">
        <v>111</v>
      </c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</row>
    <row r="238" spans="1:37" s="9" customFormat="1" hidden="1">
      <c r="A238" s="159">
        <v>3293</v>
      </c>
      <c r="B238" s="160" t="s">
        <v>113</v>
      </c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</row>
    <row r="239" spans="1:37" s="9" customFormat="1" hidden="1">
      <c r="A239" s="159">
        <v>3294</v>
      </c>
      <c r="B239" s="160" t="s">
        <v>349</v>
      </c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</row>
    <row r="240" spans="1:37" s="9" customFormat="1" hidden="1">
      <c r="A240" s="159">
        <v>3295</v>
      </c>
      <c r="B240" s="160" t="s">
        <v>117</v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</row>
    <row r="241" spans="1:37" s="9" customFormat="1" hidden="1">
      <c r="A241" s="159">
        <v>3299</v>
      </c>
      <c r="B241" s="160" t="s">
        <v>350</v>
      </c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</row>
    <row r="242" spans="1:37" s="69" customFormat="1" hidden="1">
      <c r="A242" s="154">
        <v>34</v>
      </c>
      <c r="B242" s="155" t="s">
        <v>122</v>
      </c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</row>
    <row r="243" spans="1:37" s="9" customFormat="1" hidden="1">
      <c r="A243" s="159">
        <v>3431</v>
      </c>
      <c r="B243" s="161" t="s">
        <v>129</v>
      </c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</row>
    <row r="244" spans="1:37" s="9" customFormat="1" ht="24" hidden="1">
      <c r="A244" s="159">
        <v>3432</v>
      </c>
      <c r="B244" s="160" t="s">
        <v>131</v>
      </c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</row>
    <row r="245" spans="1:37" s="9" customFormat="1" hidden="1">
      <c r="A245" s="159">
        <v>3433</v>
      </c>
      <c r="B245" s="160" t="s">
        <v>351</v>
      </c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</row>
    <row r="246" spans="1:37" s="69" customFormat="1" ht="24.75" hidden="1" customHeight="1">
      <c r="A246" s="164" t="s">
        <v>161</v>
      </c>
      <c r="B246" s="165" t="s">
        <v>162</v>
      </c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</row>
    <row r="247" spans="1:37" s="9" customFormat="1" hidden="1">
      <c r="A247" s="159">
        <v>4221</v>
      </c>
      <c r="B247" s="160" t="s">
        <v>169</v>
      </c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</row>
    <row r="248" spans="1:37" s="9" customFormat="1" hidden="1">
      <c r="A248" s="159">
        <v>4222</v>
      </c>
      <c r="B248" s="160" t="s">
        <v>171</v>
      </c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</row>
    <row r="249" spans="1:37" s="9" customFormat="1" hidden="1">
      <c r="A249" s="159">
        <v>4223</v>
      </c>
      <c r="B249" s="160" t="s">
        <v>173</v>
      </c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</row>
    <row r="250" spans="1:37" s="9" customFormat="1" hidden="1">
      <c r="A250" s="159">
        <v>4224</v>
      </c>
      <c r="B250" s="160" t="s">
        <v>175</v>
      </c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</row>
    <row r="251" spans="1:37" s="9" customFormat="1" hidden="1">
      <c r="A251" s="159">
        <v>4225</v>
      </c>
      <c r="B251" s="160" t="s">
        <v>353</v>
      </c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</row>
    <row r="252" spans="1:37" s="9" customFormat="1" hidden="1">
      <c r="A252" s="159">
        <v>4226</v>
      </c>
      <c r="B252" s="160" t="s">
        <v>179</v>
      </c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</row>
    <row r="253" spans="1:37" s="9" customFormat="1" hidden="1">
      <c r="A253" s="159">
        <v>4227</v>
      </c>
      <c r="B253" s="161" t="s">
        <v>50</v>
      </c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</row>
    <row r="254" spans="1:37" s="9" customFormat="1" hidden="1">
      <c r="A254" s="159">
        <v>4231</v>
      </c>
      <c r="B254" s="160" t="s">
        <v>184</v>
      </c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</row>
    <row r="255" spans="1:37" s="9" customFormat="1" hidden="1">
      <c r="A255" s="159">
        <v>4241</v>
      </c>
      <c r="B255" s="160" t="s">
        <v>354</v>
      </c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</row>
    <row r="256" spans="1:37" s="69" customFormat="1" ht="24" hidden="1">
      <c r="A256" s="164" t="s">
        <v>212</v>
      </c>
      <c r="B256" s="165" t="s">
        <v>364</v>
      </c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</row>
    <row r="257" spans="1:37" s="9" customFormat="1" ht="24" hidden="1">
      <c r="A257" s="159">
        <v>4511</v>
      </c>
      <c r="B257" s="160" t="s">
        <v>51</v>
      </c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</row>
    <row r="258" spans="1:37" s="9" customFormat="1" ht="25.5" hidden="1">
      <c r="A258" s="150" t="s">
        <v>39</v>
      </c>
      <c r="B258" s="163" t="s">
        <v>366</v>
      </c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</row>
    <row r="259" spans="1:37" s="9" customFormat="1" hidden="1">
      <c r="A259" s="141">
        <v>3</v>
      </c>
      <c r="B259" s="153" t="s">
        <v>345</v>
      </c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</row>
    <row r="260" spans="1:37" s="69" customFormat="1" hidden="1">
      <c r="A260" s="154">
        <v>31</v>
      </c>
      <c r="B260" s="155" t="s">
        <v>21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</row>
    <row r="261" spans="1:37" hidden="1">
      <c r="A261" s="158">
        <v>3111</v>
      </c>
      <c r="B261" s="142" t="s">
        <v>346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</row>
    <row r="262" spans="1:37" hidden="1">
      <c r="A262" s="158">
        <v>3113</v>
      </c>
      <c r="B262" s="142" t="s">
        <v>59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</row>
    <row r="263" spans="1:37" hidden="1">
      <c r="A263" s="158">
        <v>3114</v>
      </c>
      <c r="B263" s="142" t="s">
        <v>61</v>
      </c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</row>
    <row r="264" spans="1:37" hidden="1">
      <c r="A264" s="158">
        <v>3121</v>
      </c>
      <c r="B264" s="142" t="s">
        <v>23</v>
      </c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</row>
    <row r="265" spans="1:37" hidden="1">
      <c r="A265" s="158">
        <v>3131</v>
      </c>
      <c r="B265" s="142" t="s">
        <v>347</v>
      </c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</row>
    <row r="266" spans="1:37" ht="25.5" hidden="1">
      <c r="A266" s="158">
        <v>3132</v>
      </c>
      <c r="B266" s="142" t="s">
        <v>46</v>
      </c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</row>
    <row r="267" spans="1:37" ht="24" hidden="1">
      <c r="A267" s="159">
        <v>3133</v>
      </c>
      <c r="B267" s="160" t="s">
        <v>47</v>
      </c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</row>
    <row r="268" spans="1:37" s="69" customFormat="1" hidden="1">
      <c r="A268" s="154">
        <v>32</v>
      </c>
      <c r="B268" s="155" t="s">
        <v>25</v>
      </c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</row>
    <row r="269" spans="1:37" s="9" customFormat="1" hidden="1">
      <c r="A269" s="159">
        <v>3211</v>
      </c>
      <c r="B269" s="160" t="s">
        <v>68</v>
      </c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</row>
    <row r="270" spans="1:37" s="9" customFormat="1" ht="24" hidden="1">
      <c r="A270" s="159">
        <v>3212</v>
      </c>
      <c r="B270" s="160" t="s">
        <v>70</v>
      </c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</row>
    <row r="271" spans="1:37" s="9" customFormat="1" hidden="1">
      <c r="A271" s="159">
        <v>3213</v>
      </c>
      <c r="B271" s="160" t="s">
        <v>72</v>
      </c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</row>
    <row r="272" spans="1:37" s="9" customFormat="1" hidden="1">
      <c r="A272" s="159">
        <v>3214</v>
      </c>
      <c r="B272" s="160" t="s">
        <v>74</v>
      </c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</row>
    <row r="273" spans="1:37" s="9" customFormat="1" ht="24" hidden="1">
      <c r="A273" s="159">
        <v>3221</v>
      </c>
      <c r="B273" s="160" t="s">
        <v>48</v>
      </c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</row>
    <row r="274" spans="1:37" s="9" customFormat="1" hidden="1">
      <c r="A274" s="159">
        <v>3222</v>
      </c>
      <c r="B274" s="160" t="s">
        <v>49</v>
      </c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</row>
    <row r="275" spans="1:37" s="9" customFormat="1" hidden="1">
      <c r="A275" s="159">
        <v>3223</v>
      </c>
      <c r="B275" s="160" t="s">
        <v>79</v>
      </c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</row>
    <row r="276" spans="1:37" s="9" customFormat="1" ht="24" hidden="1">
      <c r="A276" s="159">
        <v>3224</v>
      </c>
      <c r="B276" s="160" t="s">
        <v>81</v>
      </c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</row>
    <row r="277" spans="1:37" hidden="1">
      <c r="A277" s="159">
        <v>3225</v>
      </c>
      <c r="B277" s="160" t="s">
        <v>83</v>
      </c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</row>
    <row r="278" spans="1:37" hidden="1">
      <c r="A278" s="159">
        <v>3226</v>
      </c>
      <c r="B278" s="160" t="s">
        <v>348</v>
      </c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</row>
    <row r="279" spans="1:37" hidden="1">
      <c r="A279" s="159">
        <v>3227</v>
      </c>
      <c r="B279" s="160" t="s">
        <v>85</v>
      </c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</row>
    <row r="280" spans="1:37" s="9" customFormat="1" hidden="1">
      <c r="A280" s="159">
        <v>3231</v>
      </c>
      <c r="B280" s="160" t="s">
        <v>88</v>
      </c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</row>
    <row r="281" spans="1:37" s="9" customFormat="1" ht="24" hidden="1">
      <c r="A281" s="159">
        <v>3232</v>
      </c>
      <c r="B281" s="160" t="s">
        <v>52</v>
      </c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</row>
    <row r="282" spans="1:37" s="9" customFormat="1" hidden="1">
      <c r="A282" s="159">
        <v>3233</v>
      </c>
      <c r="B282" s="160" t="s">
        <v>91</v>
      </c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</row>
    <row r="283" spans="1:37" s="9" customFormat="1" hidden="1">
      <c r="A283" s="159">
        <v>3234</v>
      </c>
      <c r="B283" s="160" t="s">
        <v>93</v>
      </c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</row>
    <row r="284" spans="1:37" s="9" customFormat="1" hidden="1">
      <c r="A284" s="159">
        <v>3235</v>
      </c>
      <c r="B284" s="160" t="s">
        <v>95</v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</row>
    <row r="285" spans="1:37" s="9" customFormat="1" hidden="1">
      <c r="A285" s="159">
        <v>3236</v>
      </c>
      <c r="B285" s="160" t="s">
        <v>97</v>
      </c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</row>
    <row r="286" spans="1:37" s="9" customFormat="1" hidden="1">
      <c r="A286" s="159">
        <v>3237</v>
      </c>
      <c r="B286" s="160" t="s">
        <v>99</v>
      </c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</row>
    <row r="287" spans="1:37" s="9" customFormat="1" hidden="1">
      <c r="A287" s="159">
        <v>3238</v>
      </c>
      <c r="B287" s="160" t="s">
        <v>101</v>
      </c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</row>
    <row r="288" spans="1:37" hidden="1">
      <c r="A288" s="159">
        <v>3239</v>
      </c>
      <c r="B288" s="160" t="s">
        <v>103</v>
      </c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</row>
    <row r="289" spans="1:37" s="9" customFormat="1" ht="24" hidden="1">
      <c r="A289" s="159">
        <v>3241</v>
      </c>
      <c r="B289" s="160" t="s">
        <v>105</v>
      </c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</row>
    <row r="290" spans="1:37" s="9" customFormat="1" hidden="1">
      <c r="A290" s="159">
        <v>3291</v>
      </c>
      <c r="B290" s="161" t="s">
        <v>109</v>
      </c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</row>
    <row r="291" spans="1:37" s="9" customFormat="1" hidden="1">
      <c r="A291" s="159">
        <v>3292</v>
      </c>
      <c r="B291" s="160" t="s">
        <v>111</v>
      </c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</row>
    <row r="292" spans="1:37" s="9" customFormat="1" hidden="1">
      <c r="A292" s="159">
        <v>3293</v>
      </c>
      <c r="B292" s="160" t="s">
        <v>113</v>
      </c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</row>
    <row r="293" spans="1:37" s="9" customFormat="1" hidden="1">
      <c r="A293" s="159">
        <v>3294</v>
      </c>
      <c r="B293" s="160" t="s">
        <v>349</v>
      </c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</row>
    <row r="294" spans="1:37" s="9" customFormat="1" hidden="1">
      <c r="A294" s="159">
        <v>3295</v>
      </c>
      <c r="B294" s="160" t="s">
        <v>117</v>
      </c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</row>
    <row r="295" spans="1:37" s="9" customFormat="1" hidden="1">
      <c r="A295" s="159">
        <v>3299</v>
      </c>
      <c r="B295" s="160" t="s">
        <v>350</v>
      </c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</row>
    <row r="296" spans="1:37" s="69" customFormat="1" hidden="1">
      <c r="A296" s="154">
        <v>34</v>
      </c>
      <c r="B296" s="155" t="s">
        <v>122</v>
      </c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</row>
    <row r="297" spans="1:37" s="9" customFormat="1" hidden="1">
      <c r="A297" s="159">
        <v>3431</v>
      </c>
      <c r="B297" s="161" t="s">
        <v>129</v>
      </c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</row>
    <row r="298" spans="1:37" s="9" customFormat="1" ht="24" hidden="1">
      <c r="A298" s="159">
        <v>3432</v>
      </c>
      <c r="B298" s="160" t="s">
        <v>131</v>
      </c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</row>
    <row r="299" spans="1:37" s="9" customFormat="1" hidden="1">
      <c r="A299" s="159">
        <v>3433</v>
      </c>
      <c r="B299" s="160" t="s">
        <v>351</v>
      </c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</row>
    <row r="300" spans="1:37" s="69" customFormat="1" ht="24.75" hidden="1" customHeight="1">
      <c r="A300" s="164" t="s">
        <v>161</v>
      </c>
      <c r="B300" s="165" t="s">
        <v>162</v>
      </c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</row>
    <row r="301" spans="1:37" s="9" customFormat="1" hidden="1">
      <c r="A301" s="159">
        <v>4221</v>
      </c>
      <c r="B301" s="160" t="s">
        <v>169</v>
      </c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</row>
    <row r="302" spans="1:37" s="9" customFormat="1" hidden="1">
      <c r="A302" s="159">
        <v>4222</v>
      </c>
      <c r="B302" s="160" t="s">
        <v>171</v>
      </c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</row>
    <row r="303" spans="1:37" s="9" customFormat="1" hidden="1">
      <c r="A303" s="159">
        <v>4223</v>
      </c>
      <c r="B303" s="160" t="s">
        <v>173</v>
      </c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</row>
    <row r="304" spans="1:37" s="9" customFormat="1" hidden="1">
      <c r="A304" s="159">
        <v>4224</v>
      </c>
      <c r="B304" s="160" t="s">
        <v>175</v>
      </c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</row>
    <row r="305" spans="1:37" s="9" customFormat="1" hidden="1">
      <c r="A305" s="159">
        <v>4225</v>
      </c>
      <c r="B305" s="160" t="s">
        <v>353</v>
      </c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</row>
    <row r="306" spans="1:37" s="9" customFormat="1" hidden="1">
      <c r="A306" s="159">
        <v>4226</v>
      </c>
      <c r="B306" s="160" t="s">
        <v>179</v>
      </c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</row>
    <row r="307" spans="1:37" s="9" customFormat="1" hidden="1">
      <c r="A307" s="159">
        <v>4227</v>
      </c>
      <c r="B307" s="161" t="s">
        <v>50</v>
      </c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</row>
    <row r="308" spans="1:37" s="9" customFormat="1" hidden="1">
      <c r="A308" s="159">
        <v>4231</v>
      </c>
      <c r="B308" s="160" t="s">
        <v>184</v>
      </c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</row>
    <row r="309" spans="1:37" s="9" customFormat="1" hidden="1">
      <c r="A309" s="159">
        <v>4241</v>
      </c>
      <c r="B309" s="160" t="s">
        <v>354</v>
      </c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</row>
    <row r="310" spans="1:37" s="69" customFormat="1" ht="24" hidden="1">
      <c r="A310" s="164" t="s">
        <v>212</v>
      </c>
      <c r="B310" s="165" t="s">
        <v>364</v>
      </c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</row>
    <row r="311" spans="1:37" s="9" customFormat="1" ht="24" hidden="1">
      <c r="A311" s="159">
        <v>4511</v>
      </c>
      <c r="B311" s="160" t="s">
        <v>51</v>
      </c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</row>
    <row r="312" spans="1:37" s="9" customFormat="1" hidden="1">
      <c r="A312" s="150" t="s">
        <v>39</v>
      </c>
      <c r="B312" s="163" t="s">
        <v>367</v>
      </c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</row>
    <row r="313" spans="1:37" s="9" customFormat="1" hidden="1">
      <c r="A313" s="141">
        <v>3</v>
      </c>
      <c r="B313" s="153" t="s">
        <v>345</v>
      </c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</row>
    <row r="314" spans="1:37" s="69" customFormat="1" hidden="1">
      <c r="A314" s="154">
        <v>31</v>
      </c>
      <c r="B314" s="155" t="s">
        <v>21</v>
      </c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</row>
    <row r="315" spans="1:37" hidden="1">
      <c r="A315" s="158">
        <v>3111</v>
      </c>
      <c r="B315" s="142" t="s">
        <v>346</v>
      </c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</row>
    <row r="316" spans="1:37" hidden="1">
      <c r="A316" s="158">
        <v>3113</v>
      </c>
      <c r="B316" s="142" t="s">
        <v>59</v>
      </c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</row>
    <row r="317" spans="1:37" hidden="1">
      <c r="A317" s="158">
        <v>3114</v>
      </c>
      <c r="B317" s="142" t="s">
        <v>61</v>
      </c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</row>
    <row r="318" spans="1:37" hidden="1">
      <c r="A318" s="158">
        <v>3121</v>
      </c>
      <c r="B318" s="142" t="s">
        <v>23</v>
      </c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</row>
    <row r="319" spans="1:37" hidden="1">
      <c r="A319" s="158">
        <v>3131</v>
      </c>
      <c r="B319" s="142" t="s">
        <v>347</v>
      </c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</row>
    <row r="320" spans="1:37" ht="25.5" hidden="1">
      <c r="A320" s="158">
        <v>3132</v>
      </c>
      <c r="B320" s="142" t="s">
        <v>46</v>
      </c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</row>
    <row r="321" spans="1:37" ht="24" hidden="1">
      <c r="A321" s="159">
        <v>3133</v>
      </c>
      <c r="B321" s="160" t="s">
        <v>47</v>
      </c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</row>
    <row r="322" spans="1:37" s="69" customFormat="1" hidden="1">
      <c r="A322" s="154">
        <v>32</v>
      </c>
      <c r="B322" s="155" t="s">
        <v>25</v>
      </c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</row>
    <row r="323" spans="1:37" s="9" customFormat="1" hidden="1">
      <c r="A323" s="159">
        <v>3211</v>
      </c>
      <c r="B323" s="160" t="s">
        <v>68</v>
      </c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</row>
    <row r="324" spans="1:37" s="9" customFormat="1" ht="24" hidden="1">
      <c r="A324" s="159">
        <v>3212</v>
      </c>
      <c r="B324" s="160" t="s">
        <v>70</v>
      </c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</row>
    <row r="325" spans="1:37" s="9" customFormat="1" hidden="1">
      <c r="A325" s="159">
        <v>3213</v>
      </c>
      <c r="B325" s="160" t="s">
        <v>72</v>
      </c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</row>
    <row r="326" spans="1:37" s="9" customFormat="1" hidden="1">
      <c r="A326" s="159">
        <v>3214</v>
      </c>
      <c r="B326" s="160" t="s">
        <v>74</v>
      </c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</row>
    <row r="327" spans="1:37" s="9" customFormat="1" ht="24" hidden="1">
      <c r="A327" s="159">
        <v>3221</v>
      </c>
      <c r="B327" s="160" t="s">
        <v>48</v>
      </c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</row>
    <row r="328" spans="1:37" s="9" customFormat="1" hidden="1">
      <c r="A328" s="159">
        <v>3222</v>
      </c>
      <c r="B328" s="160" t="s">
        <v>49</v>
      </c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</row>
    <row r="329" spans="1:37" s="9" customFormat="1" hidden="1">
      <c r="A329" s="159">
        <v>3223</v>
      </c>
      <c r="B329" s="160" t="s">
        <v>79</v>
      </c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</row>
    <row r="330" spans="1:37" s="9" customFormat="1" ht="24" hidden="1">
      <c r="A330" s="159">
        <v>3224</v>
      </c>
      <c r="B330" s="160" t="s">
        <v>81</v>
      </c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</row>
    <row r="331" spans="1:37" hidden="1">
      <c r="A331" s="159">
        <v>3225</v>
      </c>
      <c r="B331" s="160" t="s">
        <v>83</v>
      </c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</row>
    <row r="332" spans="1:37" hidden="1">
      <c r="A332" s="159">
        <v>3226</v>
      </c>
      <c r="B332" s="160" t="s">
        <v>348</v>
      </c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</row>
    <row r="333" spans="1:37" hidden="1">
      <c r="A333" s="159">
        <v>3227</v>
      </c>
      <c r="B333" s="160" t="s">
        <v>85</v>
      </c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</row>
    <row r="334" spans="1:37" s="9" customFormat="1" hidden="1">
      <c r="A334" s="159">
        <v>3231</v>
      </c>
      <c r="B334" s="160" t="s">
        <v>88</v>
      </c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</row>
    <row r="335" spans="1:37" s="9" customFormat="1" ht="24" hidden="1">
      <c r="A335" s="159">
        <v>3232</v>
      </c>
      <c r="B335" s="160" t="s">
        <v>52</v>
      </c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</row>
    <row r="336" spans="1:37" s="9" customFormat="1" hidden="1">
      <c r="A336" s="159">
        <v>3233</v>
      </c>
      <c r="B336" s="160" t="s">
        <v>91</v>
      </c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</row>
    <row r="337" spans="1:37" s="9" customFormat="1" hidden="1">
      <c r="A337" s="159">
        <v>3234</v>
      </c>
      <c r="B337" s="160" t="s">
        <v>93</v>
      </c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</row>
    <row r="338" spans="1:37" s="9" customFormat="1" hidden="1">
      <c r="A338" s="159">
        <v>3235</v>
      </c>
      <c r="B338" s="160" t="s">
        <v>95</v>
      </c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</row>
    <row r="339" spans="1:37" s="9" customFormat="1" hidden="1">
      <c r="A339" s="159">
        <v>3236</v>
      </c>
      <c r="B339" s="160" t="s">
        <v>97</v>
      </c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</row>
    <row r="340" spans="1:37" s="9" customFormat="1" hidden="1">
      <c r="A340" s="159">
        <v>3237</v>
      </c>
      <c r="B340" s="160" t="s">
        <v>99</v>
      </c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</row>
    <row r="341" spans="1:37" s="9" customFormat="1" hidden="1">
      <c r="A341" s="159">
        <v>3238</v>
      </c>
      <c r="B341" s="160" t="s">
        <v>101</v>
      </c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</row>
    <row r="342" spans="1:37" hidden="1">
      <c r="A342" s="159">
        <v>3239</v>
      </c>
      <c r="B342" s="160" t="s">
        <v>103</v>
      </c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</row>
    <row r="343" spans="1:37" s="9" customFormat="1" ht="24" hidden="1">
      <c r="A343" s="159">
        <v>3241</v>
      </c>
      <c r="B343" s="160" t="s">
        <v>105</v>
      </c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</row>
    <row r="344" spans="1:37" s="9" customFormat="1" hidden="1">
      <c r="A344" s="159">
        <v>3291</v>
      </c>
      <c r="B344" s="161" t="s">
        <v>109</v>
      </c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</row>
    <row r="345" spans="1:37" s="9" customFormat="1" hidden="1">
      <c r="A345" s="159">
        <v>3292</v>
      </c>
      <c r="B345" s="160" t="s">
        <v>111</v>
      </c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</row>
    <row r="346" spans="1:37" s="9" customFormat="1" hidden="1">
      <c r="A346" s="159">
        <v>3293</v>
      </c>
      <c r="B346" s="160" t="s">
        <v>113</v>
      </c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</row>
    <row r="347" spans="1:37" s="9" customFormat="1" hidden="1">
      <c r="A347" s="159">
        <v>3294</v>
      </c>
      <c r="B347" s="160" t="s">
        <v>349</v>
      </c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</row>
    <row r="348" spans="1:37" s="9" customFormat="1" hidden="1">
      <c r="A348" s="159">
        <v>3295</v>
      </c>
      <c r="B348" s="160" t="s">
        <v>117</v>
      </c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</row>
    <row r="349" spans="1:37" s="9" customFormat="1" hidden="1">
      <c r="A349" s="159">
        <v>3299</v>
      </c>
      <c r="B349" s="160" t="s">
        <v>350</v>
      </c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</row>
    <row r="350" spans="1:37" s="69" customFormat="1" hidden="1">
      <c r="A350" s="154">
        <v>34</v>
      </c>
      <c r="B350" s="155" t="s">
        <v>122</v>
      </c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</row>
    <row r="351" spans="1:37" s="9" customFormat="1" hidden="1">
      <c r="A351" s="159">
        <v>3431</v>
      </c>
      <c r="B351" s="161" t="s">
        <v>129</v>
      </c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</row>
    <row r="352" spans="1:37" s="9" customFormat="1" ht="24" hidden="1">
      <c r="A352" s="159">
        <v>3432</v>
      </c>
      <c r="B352" s="160" t="s">
        <v>131</v>
      </c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</row>
    <row r="353" spans="1:37" s="9" customFormat="1" hidden="1">
      <c r="A353" s="159">
        <v>3433</v>
      </c>
      <c r="B353" s="160" t="s">
        <v>351</v>
      </c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</row>
    <row r="354" spans="1:37" s="69" customFormat="1" ht="24.75" hidden="1" customHeight="1">
      <c r="A354" s="164" t="s">
        <v>161</v>
      </c>
      <c r="B354" s="165" t="s">
        <v>162</v>
      </c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</row>
    <row r="355" spans="1:37" s="9" customFormat="1" hidden="1">
      <c r="A355" s="159">
        <v>4221</v>
      </c>
      <c r="B355" s="160" t="s">
        <v>169</v>
      </c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</row>
    <row r="356" spans="1:37" s="9" customFormat="1" hidden="1">
      <c r="A356" s="159">
        <v>4222</v>
      </c>
      <c r="B356" s="160" t="s">
        <v>171</v>
      </c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</row>
    <row r="357" spans="1:37" s="9" customFormat="1" hidden="1">
      <c r="A357" s="159">
        <v>4223</v>
      </c>
      <c r="B357" s="160" t="s">
        <v>173</v>
      </c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</row>
    <row r="358" spans="1:37" s="9" customFormat="1" hidden="1">
      <c r="A358" s="159">
        <v>4224</v>
      </c>
      <c r="B358" s="160" t="s">
        <v>175</v>
      </c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</row>
    <row r="359" spans="1:37" s="9" customFormat="1" hidden="1">
      <c r="A359" s="159">
        <v>4225</v>
      </c>
      <c r="B359" s="160" t="s">
        <v>353</v>
      </c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</row>
    <row r="360" spans="1:37" s="9" customFormat="1" hidden="1">
      <c r="A360" s="159">
        <v>4226</v>
      </c>
      <c r="B360" s="160" t="s">
        <v>179</v>
      </c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</row>
    <row r="361" spans="1:37" s="9" customFormat="1" hidden="1">
      <c r="A361" s="159">
        <v>4227</v>
      </c>
      <c r="B361" s="161" t="s">
        <v>50</v>
      </c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</row>
    <row r="362" spans="1:37" s="9" customFormat="1" hidden="1">
      <c r="A362" s="159">
        <v>4231</v>
      </c>
      <c r="B362" s="160" t="s">
        <v>184</v>
      </c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</row>
    <row r="363" spans="1:37" s="9" customFormat="1" hidden="1">
      <c r="A363" s="159">
        <v>4241</v>
      </c>
      <c r="B363" s="160" t="s">
        <v>354</v>
      </c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</row>
    <row r="364" spans="1:37" s="69" customFormat="1" ht="24" hidden="1">
      <c r="A364" s="164" t="s">
        <v>212</v>
      </c>
      <c r="B364" s="165" t="s">
        <v>364</v>
      </c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</row>
    <row r="365" spans="1:37" s="9" customFormat="1" ht="24" hidden="1">
      <c r="A365" s="159">
        <v>4511</v>
      </c>
      <c r="B365" s="160" t="s">
        <v>51</v>
      </c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</row>
    <row r="366" spans="1:37">
      <c r="A366" s="150" t="s">
        <v>39</v>
      </c>
      <c r="B366" s="163" t="s">
        <v>384</v>
      </c>
      <c r="C366" s="152"/>
      <c r="D366" s="152"/>
      <c r="E366" s="152"/>
      <c r="F366" s="152"/>
      <c r="G366" s="152">
        <f>G376+G406</f>
        <v>439800</v>
      </c>
      <c r="H366" s="152"/>
      <c r="I366" s="152"/>
      <c r="J366" s="152"/>
      <c r="K366" s="152"/>
      <c r="L366" s="152"/>
      <c r="M366" s="152"/>
      <c r="N366" s="152"/>
      <c r="O366" s="152"/>
      <c r="P366" s="146">
        <f>P367+P375+P403+P405</f>
        <v>237050</v>
      </c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</row>
    <row r="367" spans="1:37">
      <c r="A367" s="141">
        <v>3</v>
      </c>
      <c r="B367" s="153" t="s">
        <v>345</v>
      </c>
      <c r="C367" s="146"/>
      <c r="D367" s="146"/>
      <c r="E367" s="146"/>
      <c r="F367" s="146"/>
      <c r="G367" s="146">
        <f>G368+G376</f>
        <v>47300</v>
      </c>
      <c r="H367" s="146"/>
      <c r="I367" s="146"/>
      <c r="J367" s="146"/>
      <c r="K367" s="146"/>
      <c r="L367" s="146"/>
      <c r="M367" s="146"/>
      <c r="N367" s="146"/>
      <c r="O367" s="146"/>
      <c r="P367" s="146">
        <f>P368+P376</f>
        <v>23650</v>
      </c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</row>
    <row r="368" spans="1:37">
      <c r="A368" s="154">
        <v>31</v>
      </c>
      <c r="B368" s="155" t="s">
        <v>21</v>
      </c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</row>
    <row r="369" spans="1:27">
      <c r="A369" s="158">
        <v>3111</v>
      </c>
      <c r="B369" s="142" t="s">
        <v>346</v>
      </c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</row>
    <row r="370" spans="1:27">
      <c r="A370" s="158">
        <v>3113</v>
      </c>
      <c r="B370" s="142" t="s">
        <v>59</v>
      </c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</row>
    <row r="371" spans="1:27">
      <c r="A371" s="158">
        <v>3114</v>
      </c>
      <c r="B371" s="142" t="s">
        <v>61</v>
      </c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</row>
    <row r="372" spans="1:27">
      <c r="A372" s="158">
        <v>3121</v>
      </c>
      <c r="B372" s="142" t="s">
        <v>23</v>
      </c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</row>
    <row r="373" spans="1:27">
      <c r="A373" s="158">
        <v>3131</v>
      </c>
      <c r="B373" s="142" t="s">
        <v>347</v>
      </c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</row>
    <row r="374" spans="1:27" ht="25.5">
      <c r="A374" s="158">
        <v>3132</v>
      </c>
      <c r="B374" s="142" t="s">
        <v>46</v>
      </c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</row>
    <row r="375" spans="1:27" ht="24">
      <c r="A375" s="159">
        <v>3133</v>
      </c>
      <c r="B375" s="160" t="s">
        <v>47</v>
      </c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</row>
    <row r="376" spans="1:27">
      <c r="A376" s="154">
        <v>32</v>
      </c>
      <c r="B376" s="155" t="s">
        <v>25</v>
      </c>
      <c r="C376" s="156"/>
      <c r="D376" s="156"/>
      <c r="E376" s="156"/>
      <c r="F376" s="156"/>
      <c r="G376" s="156">
        <f>SUM(G377:G403)</f>
        <v>47300</v>
      </c>
      <c r="H376" s="156"/>
      <c r="I376" s="156"/>
      <c r="J376" s="156"/>
      <c r="K376" s="156"/>
      <c r="L376" s="156"/>
      <c r="M376" s="156"/>
      <c r="N376" s="156"/>
      <c r="O376" s="156"/>
      <c r="P376" s="156">
        <f>SUM(P377:P403)</f>
        <v>23650</v>
      </c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</row>
    <row r="377" spans="1:27">
      <c r="A377" s="159">
        <v>3211</v>
      </c>
      <c r="B377" s="160" t="s">
        <v>68</v>
      </c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</row>
    <row r="378" spans="1:27" ht="24">
      <c r="A378" s="159">
        <v>3212</v>
      </c>
      <c r="B378" s="160" t="s">
        <v>70</v>
      </c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</row>
    <row r="379" spans="1:27">
      <c r="A379" s="159">
        <v>3213</v>
      </c>
      <c r="B379" s="160" t="s">
        <v>72</v>
      </c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</row>
    <row r="380" spans="1:27">
      <c r="A380" s="159">
        <v>3214</v>
      </c>
      <c r="B380" s="160" t="s">
        <v>74</v>
      </c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</row>
    <row r="381" spans="1:27" ht="24">
      <c r="A381" s="159">
        <v>3221</v>
      </c>
      <c r="B381" s="160" t="s">
        <v>48</v>
      </c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</row>
    <row r="382" spans="1:27">
      <c r="A382" s="159">
        <v>3222</v>
      </c>
      <c r="B382" s="160" t="s">
        <v>49</v>
      </c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</row>
    <row r="383" spans="1:27">
      <c r="A383" s="159">
        <v>3223</v>
      </c>
      <c r="B383" s="160" t="s">
        <v>79</v>
      </c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</row>
    <row r="384" spans="1:27" ht="24">
      <c r="A384" s="159">
        <v>3224</v>
      </c>
      <c r="B384" s="160" t="s">
        <v>81</v>
      </c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</row>
    <row r="385" spans="1:27">
      <c r="A385" s="159">
        <v>3225</v>
      </c>
      <c r="B385" s="160" t="s">
        <v>83</v>
      </c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</row>
    <row r="386" spans="1:27">
      <c r="A386" s="159">
        <v>3226</v>
      </c>
      <c r="B386" s="160" t="s">
        <v>348</v>
      </c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</row>
    <row r="387" spans="1:27">
      <c r="A387" s="159">
        <v>3227</v>
      </c>
      <c r="B387" s="160" t="s">
        <v>85</v>
      </c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</row>
    <row r="388" spans="1:27">
      <c r="A388" s="159">
        <v>3231</v>
      </c>
      <c r="B388" s="160" t="s">
        <v>88</v>
      </c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</row>
    <row r="389" spans="1:27" ht="24">
      <c r="A389" s="159">
        <v>3232</v>
      </c>
      <c r="B389" s="160" t="s">
        <v>52</v>
      </c>
      <c r="C389" s="146"/>
      <c r="D389" s="146"/>
      <c r="E389" s="146"/>
      <c r="F389" s="146"/>
      <c r="G389" s="146"/>
      <c r="H389" s="146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6"/>
      <c r="Z389" s="146"/>
      <c r="AA389" s="146"/>
    </row>
    <row r="390" spans="1:27">
      <c r="A390" s="159">
        <v>3233</v>
      </c>
      <c r="B390" s="160" t="s">
        <v>91</v>
      </c>
      <c r="C390" s="146"/>
      <c r="D390" s="146"/>
      <c r="E390" s="146"/>
      <c r="F390" s="146"/>
      <c r="G390" s="146"/>
      <c r="H390" s="146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6"/>
      <c r="Z390" s="146"/>
      <c r="AA390" s="146"/>
    </row>
    <row r="391" spans="1:27">
      <c r="A391" s="159">
        <v>3234</v>
      </c>
      <c r="B391" s="160" t="s">
        <v>93</v>
      </c>
      <c r="C391" s="146"/>
      <c r="D391" s="146"/>
      <c r="E391" s="146"/>
      <c r="F391" s="146"/>
      <c r="G391" s="146"/>
      <c r="H391" s="146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6"/>
      <c r="Z391" s="146"/>
      <c r="AA391" s="146"/>
    </row>
    <row r="392" spans="1:27">
      <c r="A392" s="159">
        <v>3235</v>
      </c>
      <c r="B392" s="160" t="s">
        <v>95</v>
      </c>
      <c r="C392" s="146"/>
      <c r="D392" s="146"/>
      <c r="E392" s="146"/>
      <c r="F392" s="146"/>
      <c r="G392" s="146"/>
      <c r="H392" s="146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6"/>
      <c r="Z392" s="146"/>
      <c r="AA392" s="146"/>
    </row>
    <row r="393" spans="1:27">
      <c r="A393" s="159">
        <v>3236</v>
      </c>
      <c r="B393" s="160" t="s">
        <v>97</v>
      </c>
      <c r="C393" s="146"/>
      <c r="D393" s="146"/>
      <c r="E393" s="146"/>
      <c r="F393" s="146"/>
      <c r="G393" s="146"/>
      <c r="H393" s="146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6"/>
      <c r="Z393" s="146"/>
      <c r="AA393" s="146"/>
    </row>
    <row r="394" spans="1:27">
      <c r="A394" s="159">
        <v>3237</v>
      </c>
      <c r="B394" s="160" t="s">
        <v>99</v>
      </c>
      <c r="C394" s="146"/>
      <c r="D394" s="146"/>
      <c r="E394" s="146"/>
      <c r="F394" s="146"/>
      <c r="G394" s="143">
        <v>47300</v>
      </c>
      <c r="H394" s="146"/>
      <c r="I394" s="143"/>
      <c r="J394" s="143"/>
      <c r="K394" s="143"/>
      <c r="L394" s="143"/>
      <c r="M394" s="143"/>
      <c r="N394" s="143"/>
      <c r="O394" s="143"/>
      <c r="P394" s="143">
        <v>23650</v>
      </c>
      <c r="Q394" s="143"/>
      <c r="R394" s="143"/>
      <c r="S394" s="143"/>
      <c r="T394" s="143"/>
      <c r="U394" s="143"/>
      <c r="V394" s="143"/>
      <c r="W394" s="143"/>
      <c r="X394" s="143"/>
      <c r="Y394" s="146"/>
      <c r="Z394" s="146"/>
      <c r="AA394" s="146"/>
    </row>
    <row r="395" spans="1:27">
      <c r="A395" s="159">
        <v>3238</v>
      </c>
      <c r="B395" s="160" t="s">
        <v>101</v>
      </c>
      <c r="C395" s="146"/>
      <c r="D395" s="146"/>
      <c r="E395" s="146"/>
      <c r="F395" s="146"/>
      <c r="G395" s="146"/>
      <c r="H395" s="146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6"/>
      <c r="Z395" s="146"/>
      <c r="AA395" s="146"/>
    </row>
    <row r="396" spans="1:27">
      <c r="A396" s="159">
        <v>3239</v>
      </c>
      <c r="B396" s="160" t="s">
        <v>103</v>
      </c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</row>
    <row r="397" spans="1:27" ht="24">
      <c r="A397" s="159">
        <v>3241</v>
      </c>
      <c r="B397" s="160" t="s">
        <v>105</v>
      </c>
      <c r="C397" s="146"/>
      <c r="D397" s="146"/>
      <c r="E397" s="146"/>
      <c r="F397" s="146"/>
      <c r="G397" s="146"/>
      <c r="H397" s="146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6"/>
      <c r="Z397" s="146"/>
      <c r="AA397" s="146"/>
    </row>
    <row r="398" spans="1:27">
      <c r="A398" s="159">
        <v>3291</v>
      </c>
      <c r="B398" s="161" t="s">
        <v>109</v>
      </c>
      <c r="C398" s="146"/>
      <c r="D398" s="146"/>
      <c r="E398" s="146"/>
      <c r="F398" s="146"/>
      <c r="G398" s="146"/>
      <c r="H398" s="146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6"/>
      <c r="Z398" s="146"/>
      <c r="AA398" s="146"/>
    </row>
    <row r="399" spans="1:27">
      <c r="A399" s="159">
        <v>3292</v>
      </c>
      <c r="B399" s="160" t="s">
        <v>111</v>
      </c>
      <c r="C399" s="146"/>
      <c r="D399" s="146"/>
      <c r="E399" s="146"/>
      <c r="F399" s="146"/>
      <c r="G399" s="146"/>
      <c r="H399" s="146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6"/>
      <c r="Z399" s="146"/>
      <c r="AA399" s="146"/>
    </row>
    <row r="400" spans="1:27">
      <c r="A400" s="159">
        <v>3293</v>
      </c>
      <c r="B400" s="160" t="s">
        <v>113</v>
      </c>
      <c r="C400" s="146"/>
      <c r="D400" s="146"/>
      <c r="E400" s="146"/>
      <c r="F400" s="146"/>
      <c r="G400" s="146"/>
      <c r="H400" s="146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6"/>
      <c r="Z400" s="146"/>
      <c r="AA400" s="146"/>
    </row>
    <row r="401" spans="1:37">
      <c r="A401" s="159">
        <v>3294</v>
      </c>
      <c r="B401" s="160" t="s">
        <v>349</v>
      </c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</row>
    <row r="402" spans="1:37">
      <c r="A402" s="159">
        <v>3295</v>
      </c>
      <c r="B402" s="160" t="s">
        <v>117</v>
      </c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</row>
    <row r="403" spans="1:37">
      <c r="A403" s="159">
        <v>3299</v>
      </c>
      <c r="B403" s="160" t="s">
        <v>350</v>
      </c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</row>
    <row r="404" spans="1:37" s="69" customFormat="1" ht="24.75" customHeight="1">
      <c r="A404" s="164" t="s">
        <v>161</v>
      </c>
      <c r="B404" s="165" t="s">
        <v>162</v>
      </c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>
        <f>SUM(P405)</f>
        <v>213400</v>
      </c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</row>
    <row r="405" spans="1:37" s="9" customFormat="1">
      <c r="A405" s="159">
        <v>4227</v>
      </c>
      <c r="B405" s="161" t="s">
        <v>50</v>
      </c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3">
        <v>213400</v>
      </c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</row>
    <row r="406" spans="1:37" ht="24">
      <c r="A406" s="164" t="s">
        <v>212</v>
      </c>
      <c r="B406" s="165" t="s">
        <v>364</v>
      </c>
      <c r="C406" s="156"/>
      <c r="D406" s="156"/>
      <c r="E406" s="156"/>
      <c r="F406" s="156"/>
      <c r="G406" s="156">
        <f>SUM(G407)</f>
        <v>392500</v>
      </c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</row>
    <row r="407" spans="1:37" ht="24">
      <c r="A407" s="159">
        <v>4511</v>
      </c>
      <c r="B407" s="160" t="s">
        <v>51</v>
      </c>
      <c r="C407" s="146"/>
      <c r="D407" s="146"/>
      <c r="E407" s="146"/>
      <c r="F407" s="146"/>
      <c r="G407" s="143">
        <v>392500</v>
      </c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</row>
    <row r="408" spans="1:37">
      <c r="A408" s="150" t="s">
        <v>39</v>
      </c>
      <c r="B408" s="163" t="s">
        <v>385</v>
      </c>
      <c r="C408" s="152"/>
      <c r="D408" s="152"/>
      <c r="E408" s="152"/>
      <c r="F408" s="152"/>
      <c r="G408" s="152">
        <f>G410+G418</f>
        <v>938500</v>
      </c>
      <c r="H408" s="152"/>
      <c r="I408" s="152"/>
      <c r="J408" s="152"/>
      <c r="K408" s="152"/>
      <c r="L408" s="152"/>
      <c r="M408" s="152"/>
      <c r="N408" s="152"/>
      <c r="O408" s="152"/>
      <c r="P408" s="152">
        <f>P410+P418</f>
        <v>978500</v>
      </c>
      <c r="Q408" s="152"/>
      <c r="R408" s="152"/>
      <c r="S408" s="152"/>
      <c r="T408" s="152"/>
      <c r="U408" s="152"/>
      <c r="V408" s="152"/>
      <c r="W408" s="152"/>
      <c r="X408" s="152">
        <f>X410+X418</f>
        <v>883500</v>
      </c>
      <c r="Y408" s="152"/>
      <c r="Z408" s="152"/>
      <c r="AA408" s="152"/>
    </row>
    <row r="409" spans="1:37">
      <c r="A409" s="141">
        <v>3</v>
      </c>
      <c r="B409" s="153" t="s">
        <v>345</v>
      </c>
      <c r="C409" s="146"/>
      <c r="D409" s="146"/>
      <c r="E409" s="146"/>
      <c r="F409" s="146"/>
      <c r="G409" s="146">
        <f>G410+G418+G446+G448</f>
        <v>938500</v>
      </c>
      <c r="H409" s="146"/>
      <c r="I409" s="146"/>
      <c r="J409" s="146"/>
      <c r="K409" s="146"/>
      <c r="L409" s="146"/>
      <c r="M409" s="146"/>
      <c r="N409" s="146"/>
      <c r="O409" s="146"/>
      <c r="P409" s="146">
        <f>P410+P418+P446+P448</f>
        <v>978500</v>
      </c>
      <c r="Q409" s="146"/>
      <c r="R409" s="146"/>
      <c r="S409" s="146"/>
      <c r="T409" s="146"/>
      <c r="U409" s="146"/>
      <c r="V409" s="146"/>
      <c r="W409" s="146"/>
      <c r="X409" s="146">
        <f>X410+X418+X446+X448</f>
        <v>883500</v>
      </c>
      <c r="Y409" s="146"/>
      <c r="Z409" s="146"/>
      <c r="AA409" s="146"/>
    </row>
    <row r="410" spans="1:37">
      <c r="A410" s="154">
        <v>31</v>
      </c>
      <c r="B410" s="155" t="s">
        <v>21</v>
      </c>
      <c r="C410" s="156"/>
      <c r="D410" s="156"/>
      <c r="E410" s="156"/>
      <c r="F410" s="156"/>
      <c r="G410" s="156">
        <f>SUM(G411:G417)</f>
        <v>390000</v>
      </c>
      <c r="H410" s="156"/>
      <c r="I410" s="156"/>
      <c r="J410" s="156"/>
      <c r="K410" s="156"/>
      <c r="L410" s="156"/>
      <c r="M410" s="156"/>
      <c r="N410" s="156"/>
      <c r="O410" s="156"/>
      <c r="P410" s="156">
        <f>SUM(P411:P417)</f>
        <v>390000</v>
      </c>
      <c r="Q410" s="156"/>
      <c r="R410" s="156"/>
      <c r="S410" s="156"/>
      <c r="T410" s="156"/>
      <c r="U410" s="156"/>
      <c r="V410" s="156"/>
      <c r="W410" s="156"/>
      <c r="X410" s="156">
        <f>SUM(X411:X417)</f>
        <v>390000</v>
      </c>
      <c r="Y410" s="156"/>
      <c r="Z410" s="156"/>
      <c r="AA410" s="156"/>
    </row>
    <row r="411" spans="1:37">
      <c r="A411" s="158">
        <v>3111</v>
      </c>
      <c r="B411" s="142" t="s">
        <v>346</v>
      </c>
      <c r="C411" s="143"/>
      <c r="D411" s="143"/>
      <c r="E411" s="143"/>
      <c r="F411" s="143"/>
      <c r="G411" s="143">
        <v>325650</v>
      </c>
      <c r="H411" s="143"/>
      <c r="I411" s="143"/>
      <c r="J411" s="143"/>
      <c r="K411" s="143"/>
      <c r="L411" s="143"/>
      <c r="M411" s="143"/>
      <c r="N411" s="143"/>
      <c r="O411" s="143"/>
      <c r="P411" s="143">
        <v>325650</v>
      </c>
      <c r="Q411" s="143"/>
      <c r="R411" s="143"/>
      <c r="S411" s="143"/>
      <c r="T411" s="143"/>
      <c r="U411" s="143"/>
      <c r="V411" s="143"/>
      <c r="W411" s="143"/>
      <c r="X411" s="143">
        <v>325650</v>
      </c>
      <c r="Y411" s="143"/>
      <c r="Z411" s="143"/>
      <c r="AA411" s="143"/>
    </row>
    <row r="412" spans="1:37">
      <c r="A412" s="158">
        <v>3113</v>
      </c>
      <c r="B412" s="142" t="s">
        <v>59</v>
      </c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</row>
    <row r="413" spans="1:37">
      <c r="A413" s="158">
        <v>3114</v>
      </c>
      <c r="B413" s="142" t="s">
        <v>61</v>
      </c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</row>
    <row r="414" spans="1:37">
      <c r="A414" s="158">
        <v>3121</v>
      </c>
      <c r="B414" s="142" t="s">
        <v>23</v>
      </c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</row>
    <row r="415" spans="1:37">
      <c r="A415" s="158">
        <v>3131</v>
      </c>
      <c r="B415" s="142" t="s">
        <v>347</v>
      </c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</row>
    <row r="416" spans="1:37" ht="25.5">
      <c r="A416" s="158">
        <v>3132</v>
      </c>
      <c r="B416" s="142" t="s">
        <v>46</v>
      </c>
      <c r="C416" s="143"/>
      <c r="D416" s="143"/>
      <c r="E416" s="143"/>
      <c r="F416" s="143"/>
      <c r="G416" s="143">
        <v>64350</v>
      </c>
      <c r="H416" s="143"/>
      <c r="I416" s="143"/>
      <c r="J416" s="143"/>
      <c r="K416" s="143"/>
      <c r="L416" s="143"/>
      <c r="M416" s="143"/>
      <c r="N416" s="143"/>
      <c r="O416" s="143"/>
      <c r="P416" s="143">
        <v>64350</v>
      </c>
      <c r="Q416" s="143"/>
      <c r="R416" s="143"/>
      <c r="S416" s="143"/>
      <c r="T416" s="143"/>
      <c r="U416" s="143"/>
      <c r="V416" s="143"/>
      <c r="W416" s="143"/>
      <c r="X416" s="143">
        <v>64350</v>
      </c>
      <c r="Y416" s="143"/>
      <c r="Z416" s="143"/>
      <c r="AA416" s="143"/>
    </row>
    <row r="417" spans="1:27" ht="24">
      <c r="A417" s="159">
        <v>3133</v>
      </c>
      <c r="B417" s="160" t="s">
        <v>47</v>
      </c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</row>
    <row r="418" spans="1:27">
      <c r="A418" s="154">
        <v>32</v>
      </c>
      <c r="B418" s="155" t="s">
        <v>25</v>
      </c>
      <c r="C418" s="156"/>
      <c r="D418" s="156"/>
      <c r="E418" s="156"/>
      <c r="F418" s="156"/>
      <c r="G418" s="156">
        <f>SUM(G419:G445)</f>
        <v>548500</v>
      </c>
      <c r="H418" s="156"/>
      <c r="I418" s="156"/>
      <c r="J418" s="156"/>
      <c r="K418" s="156"/>
      <c r="L418" s="156"/>
      <c r="M418" s="156"/>
      <c r="N418" s="156"/>
      <c r="O418" s="156"/>
      <c r="P418" s="156">
        <f>SUM(P419:P445)</f>
        <v>588500</v>
      </c>
      <c r="Q418" s="156"/>
      <c r="R418" s="156"/>
      <c r="S418" s="156"/>
      <c r="T418" s="156"/>
      <c r="U418" s="156"/>
      <c r="V418" s="156"/>
      <c r="W418" s="156"/>
      <c r="X418" s="156">
        <f>SUM(X419:X445)</f>
        <v>493500</v>
      </c>
      <c r="Y418" s="156"/>
      <c r="Z418" s="156"/>
      <c r="AA418" s="156"/>
    </row>
    <row r="419" spans="1:27">
      <c r="A419" s="159">
        <v>3211</v>
      </c>
      <c r="B419" s="160" t="s">
        <v>68</v>
      </c>
      <c r="C419" s="146"/>
      <c r="D419" s="146"/>
      <c r="E419" s="146"/>
      <c r="F419" s="146"/>
      <c r="G419" s="143">
        <v>310000</v>
      </c>
      <c r="H419" s="146"/>
      <c r="I419" s="146"/>
      <c r="J419" s="146"/>
      <c r="K419" s="146"/>
      <c r="L419" s="146"/>
      <c r="M419" s="146"/>
      <c r="N419" s="146"/>
      <c r="O419" s="146"/>
      <c r="P419" s="143">
        <v>350000</v>
      </c>
      <c r="Q419" s="146"/>
      <c r="R419" s="146"/>
      <c r="S419" s="146"/>
      <c r="T419" s="146"/>
      <c r="U419" s="146"/>
      <c r="V419" s="146"/>
      <c r="W419" s="146"/>
      <c r="X419" s="143">
        <v>255000</v>
      </c>
      <c r="Y419" s="146"/>
      <c r="Z419" s="146"/>
      <c r="AA419" s="146"/>
    </row>
    <row r="420" spans="1:27" ht="24">
      <c r="A420" s="159">
        <v>3212</v>
      </c>
      <c r="B420" s="160" t="s">
        <v>70</v>
      </c>
      <c r="C420" s="146"/>
      <c r="D420" s="146"/>
      <c r="E420" s="146"/>
      <c r="F420" s="146"/>
      <c r="G420" s="143"/>
      <c r="H420" s="146"/>
      <c r="I420" s="146"/>
      <c r="J420" s="146"/>
      <c r="K420" s="146"/>
      <c r="L420" s="146"/>
      <c r="M420" s="146"/>
      <c r="N420" s="146"/>
      <c r="O420" s="146"/>
      <c r="P420" s="143"/>
      <c r="Q420" s="146"/>
      <c r="R420" s="146"/>
      <c r="S420" s="146"/>
      <c r="T420" s="146"/>
      <c r="U420" s="146"/>
      <c r="V420" s="146"/>
      <c r="W420" s="146"/>
      <c r="X420" s="143"/>
      <c r="Y420" s="146"/>
      <c r="Z420" s="146"/>
      <c r="AA420" s="146"/>
    </row>
    <row r="421" spans="1:27">
      <c r="A421" s="159">
        <v>3213</v>
      </c>
      <c r="B421" s="160" t="s">
        <v>72</v>
      </c>
      <c r="C421" s="146"/>
      <c r="D421" s="146"/>
      <c r="E421" s="146"/>
      <c r="F421" s="146"/>
      <c r="G421" s="143">
        <v>180000</v>
      </c>
      <c r="H421" s="146"/>
      <c r="I421" s="146"/>
      <c r="J421" s="146"/>
      <c r="K421" s="146"/>
      <c r="L421" s="146"/>
      <c r="M421" s="146"/>
      <c r="N421" s="146"/>
      <c r="O421" s="146"/>
      <c r="P421" s="143">
        <v>180000</v>
      </c>
      <c r="Q421" s="146"/>
      <c r="R421" s="146"/>
      <c r="S421" s="146"/>
      <c r="T421" s="146"/>
      <c r="U421" s="146"/>
      <c r="V421" s="146"/>
      <c r="W421" s="146"/>
      <c r="X421" s="143">
        <v>180000</v>
      </c>
      <c r="Y421" s="146"/>
      <c r="Z421" s="146"/>
      <c r="AA421" s="146"/>
    </row>
    <row r="422" spans="1:27">
      <c r="A422" s="159">
        <v>3214</v>
      </c>
      <c r="B422" s="160" t="s">
        <v>74</v>
      </c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</row>
    <row r="423" spans="1:27" ht="24">
      <c r="A423" s="159">
        <v>3221</v>
      </c>
      <c r="B423" s="160" t="s">
        <v>48</v>
      </c>
      <c r="C423" s="146"/>
      <c r="D423" s="146"/>
      <c r="E423" s="146"/>
      <c r="F423" s="146"/>
      <c r="G423" s="143">
        <v>58500</v>
      </c>
      <c r="H423" s="146"/>
      <c r="I423" s="146"/>
      <c r="J423" s="146"/>
      <c r="K423" s="146"/>
      <c r="L423" s="146"/>
      <c r="M423" s="146"/>
      <c r="N423" s="146"/>
      <c r="O423" s="146"/>
      <c r="P423" s="143">
        <v>58500</v>
      </c>
      <c r="Q423" s="146"/>
      <c r="R423" s="146"/>
      <c r="S423" s="146"/>
      <c r="T423" s="146"/>
      <c r="U423" s="146"/>
      <c r="V423" s="146"/>
      <c r="W423" s="146"/>
      <c r="X423" s="143">
        <v>58500</v>
      </c>
      <c r="Y423" s="146"/>
      <c r="Z423" s="146"/>
      <c r="AA423" s="146"/>
    </row>
    <row r="424" spans="1:27">
      <c r="A424" s="159">
        <v>3222</v>
      </c>
      <c r="B424" s="160" t="s">
        <v>49</v>
      </c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3"/>
      <c r="Q424" s="146"/>
      <c r="R424" s="146"/>
      <c r="S424" s="146"/>
      <c r="T424" s="146"/>
      <c r="U424" s="146"/>
      <c r="V424" s="146"/>
      <c r="W424" s="146"/>
      <c r="X424" s="143"/>
      <c r="Y424" s="146"/>
      <c r="Z424" s="146"/>
      <c r="AA424" s="146"/>
    </row>
    <row r="425" spans="1:27">
      <c r="A425" s="159">
        <v>3223</v>
      </c>
      <c r="B425" s="160" t="s">
        <v>79</v>
      </c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3"/>
      <c r="Q425" s="146"/>
      <c r="R425" s="146"/>
      <c r="S425" s="146"/>
      <c r="T425" s="146"/>
      <c r="U425" s="146"/>
      <c r="V425" s="146"/>
      <c r="W425" s="146"/>
      <c r="X425" s="143"/>
      <c r="Y425" s="146"/>
      <c r="Z425" s="146"/>
      <c r="AA425" s="146"/>
    </row>
    <row r="426" spans="1:27" ht="24">
      <c r="A426" s="159">
        <v>3224</v>
      </c>
      <c r="B426" s="160" t="s">
        <v>81</v>
      </c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3"/>
      <c r="Q426" s="146"/>
      <c r="R426" s="146"/>
      <c r="S426" s="146"/>
      <c r="T426" s="146"/>
      <c r="U426" s="146"/>
      <c r="V426" s="146"/>
      <c r="W426" s="146"/>
      <c r="X426" s="143"/>
      <c r="Y426" s="146"/>
      <c r="Z426" s="146"/>
      <c r="AA426" s="146"/>
    </row>
    <row r="427" spans="1:27">
      <c r="A427" s="159">
        <v>3225</v>
      </c>
      <c r="B427" s="160" t="s">
        <v>83</v>
      </c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</row>
    <row r="428" spans="1:27">
      <c r="A428" s="159">
        <v>3226</v>
      </c>
      <c r="B428" s="160" t="s">
        <v>348</v>
      </c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</row>
    <row r="429" spans="1:27">
      <c r="A429" s="159">
        <v>3227</v>
      </c>
      <c r="B429" s="160" t="s">
        <v>85</v>
      </c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</row>
    <row r="430" spans="1:27">
      <c r="A430" s="159">
        <v>3231</v>
      </c>
      <c r="B430" s="160" t="s">
        <v>88</v>
      </c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3"/>
      <c r="Q430" s="146"/>
      <c r="R430" s="146"/>
      <c r="S430" s="146"/>
      <c r="T430" s="146"/>
      <c r="U430" s="146"/>
      <c r="V430" s="146"/>
      <c r="W430" s="146"/>
      <c r="X430" s="143"/>
      <c r="Y430" s="146"/>
      <c r="Z430" s="146"/>
      <c r="AA430" s="146"/>
    </row>
    <row r="431" spans="1:27" ht="24">
      <c r="A431" s="159">
        <v>3232</v>
      </c>
      <c r="B431" s="160" t="s">
        <v>52</v>
      </c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3"/>
      <c r="Q431" s="146"/>
      <c r="R431" s="146"/>
      <c r="S431" s="146"/>
      <c r="T431" s="146"/>
      <c r="U431" s="146"/>
      <c r="V431" s="146"/>
      <c r="W431" s="146"/>
      <c r="X431" s="143"/>
      <c r="Y431" s="146"/>
      <c r="Z431" s="146"/>
      <c r="AA431" s="146"/>
    </row>
    <row r="432" spans="1:27">
      <c r="A432" s="159">
        <v>3233</v>
      </c>
      <c r="B432" s="160" t="s">
        <v>91</v>
      </c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3"/>
      <c r="Q432" s="146"/>
      <c r="R432" s="146"/>
      <c r="S432" s="146"/>
      <c r="T432" s="146"/>
      <c r="U432" s="146"/>
      <c r="V432" s="146"/>
      <c r="W432" s="146"/>
      <c r="X432" s="143"/>
      <c r="Y432" s="146"/>
      <c r="Z432" s="146"/>
      <c r="AA432" s="146"/>
    </row>
    <row r="433" spans="1:27">
      <c r="A433" s="159">
        <v>3234</v>
      </c>
      <c r="B433" s="160" t="s">
        <v>93</v>
      </c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3"/>
      <c r="Q433" s="146"/>
      <c r="R433" s="146"/>
      <c r="S433" s="146"/>
      <c r="T433" s="146"/>
      <c r="U433" s="146"/>
      <c r="V433" s="146"/>
      <c r="W433" s="146"/>
      <c r="X433" s="143"/>
      <c r="Y433" s="146"/>
      <c r="Z433" s="146"/>
      <c r="AA433" s="146"/>
    </row>
    <row r="434" spans="1:27">
      <c r="A434" s="159">
        <v>3235</v>
      </c>
      <c r="B434" s="160" t="s">
        <v>95</v>
      </c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3"/>
      <c r="Q434" s="146"/>
      <c r="R434" s="146"/>
      <c r="S434" s="146"/>
      <c r="T434" s="146"/>
      <c r="U434" s="146"/>
      <c r="V434" s="146"/>
      <c r="W434" s="146"/>
      <c r="X434" s="143"/>
      <c r="Y434" s="146"/>
      <c r="Z434" s="146"/>
      <c r="AA434" s="146"/>
    </row>
    <row r="435" spans="1:27">
      <c r="A435" s="159">
        <v>3236</v>
      </c>
      <c r="B435" s="160" t="s">
        <v>97</v>
      </c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3"/>
      <c r="Q435" s="146"/>
      <c r="R435" s="146"/>
      <c r="S435" s="146"/>
      <c r="T435" s="146"/>
      <c r="U435" s="146"/>
      <c r="V435" s="146"/>
      <c r="W435" s="146"/>
      <c r="X435" s="143"/>
      <c r="Y435" s="146"/>
      <c r="Z435" s="146"/>
      <c r="AA435" s="146"/>
    </row>
    <row r="436" spans="1:27">
      <c r="A436" s="159">
        <v>3237</v>
      </c>
      <c r="B436" s="160" t="s">
        <v>99</v>
      </c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</row>
    <row r="437" spans="1:27">
      <c r="A437" s="159">
        <v>3238</v>
      </c>
      <c r="B437" s="160" t="s">
        <v>101</v>
      </c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</row>
    <row r="438" spans="1:27">
      <c r="A438" s="159">
        <v>3239</v>
      </c>
      <c r="B438" s="160" t="s">
        <v>103</v>
      </c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</row>
    <row r="439" spans="1:27" ht="24">
      <c r="A439" s="159">
        <v>3241</v>
      </c>
      <c r="B439" s="160" t="s">
        <v>105</v>
      </c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</row>
    <row r="440" spans="1:27">
      <c r="A440" s="159">
        <v>3291</v>
      </c>
      <c r="B440" s="161" t="s">
        <v>109</v>
      </c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</row>
    <row r="441" spans="1:27">
      <c r="A441" s="159">
        <v>3292</v>
      </c>
      <c r="B441" s="160" t="s">
        <v>111</v>
      </c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</row>
    <row r="442" spans="1:27">
      <c r="A442" s="159">
        <v>3293</v>
      </c>
      <c r="B442" s="160" t="s">
        <v>113</v>
      </c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</row>
    <row r="443" spans="1:27">
      <c r="A443" s="159">
        <v>3294</v>
      </c>
      <c r="B443" s="160" t="s">
        <v>349</v>
      </c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</row>
    <row r="444" spans="1:27">
      <c r="A444" s="159">
        <v>3295</v>
      </c>
      <c r="B444" s="160" t="s">
        <v>117</v>
      </c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</row>
    <row r="445" spans="1:27">
      <c r="A445" s="159">
        <v>3299</v>
      </c>
      <c r="B445" s="160" t="s">
        <v>350</v>
      </c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</row>
    <row r="446" spans="1:27">
      <c r="A446" s="39"/>
      <c r="B446" s="11"/>
      <c r="C446" s="139"/>
      <c r="D446" s="139"/>
      <c r="E446" s="139"/>
      <c r="F446" s="139"/>
      <c r="G446" s="139"/>
      <c r="H446" s="139"/>
      <c r="I446" s="139"/>
      <c r="J446" s="139"/>
      <c r="K446" s="182"/>
      <c r="L446" s="139"/>
      <c r="M446" s="139"/>
    </row>
    <row r="447" spans="1:27">
      <c r="A447" s="39"/>
      <c r="B447" s="11"/>
      <c r="C447" s="139"/>
      <c r="D447" s="139"/>
      <c r="E447" s="139"/>
      <c r="F447" s="139"/>
      <c r="G447" s="139"/>
      <c r="H447" s="139"/>
      <c r="I447" s="139"/>
      <c r="J447" s="139"/>
      <c r="K447" s="182"/>
      <c r="L447" s="139"/>
      <c r="M447" s="139"/>
    </row>
    <row r="448" spans="1:27">
      <c r="A448" s="39"/>
      <c r="B448" s="11"/>
      <c r="C448" s="139"/>
      <c r="D448" s="139"/>
      <c r="E448" s="139"/>
      <c r="F448" s="139"/>
      <c r="G448" s="139"/>
      <c r="H448" s="139"/>
      <c r="I448" s="139"/>
      <c r="J448" s="139"/>
      <c r="K448" s="182"/>
      <c r="L448" s="139"/>
      <c r="M448" s="139"/>
    </row>
    <row r="449" spans="1:13">
      <c r="A449" s="39"/>
      <c r="B449" s="11"/>
      <c r="C449" s="139"/>
      <c r="D449" s="139"/>
      <c r="E449" s="139"/>
      <c r="F449" s="139"/>
      <c r="G449" s="139"/>
      <c r="H449" s="139"/>
      <c r="I449" s="139"/>
      <c r="J449" s="139"/>
      <c r="K449" s="182"/>
      <c r="L449" s="139"/>
      <c r="M449" s="139"/>
    </row>
    <row r="450" spans="1:13">
      <c r="A450" s="39"/>
      <c r="B450" s="11"/>
      <c r="C450" s="139"/>
      <c r="D450" s="139"/>
      <c r="E450" s="139"/>
      <c r="F450" s="139"/>
      <c r="G450" s="139"/>
      <c r="H450" s="139"/>
      <c r="I450" s="139"/>
      <c r="J450" s="139"/>
      <c r="K450" s="182"/>
      <c r="L450" s="139"/>
      <c r="M450" s="139"/>
    </row>
    <row r="451" spans="1:13">
      <c r="A451" s="39"/>
      <c r="B451" s="11"/>
      <c r="C451" s="139"/>
      <c r="D451" s="139"/>
      <c r="E451" s="139"/>
      <c r="F451" s="139"/>
      <c r="G451" s="139"/>
      <c r="H451" s="139"/>
      <c r="I451" s="139"/>
      <c r="J451" s="139"/>
      <c r="K451" s="182"/>
      <c r="L451" s="139"/>
      <c r="M451" s="139"/>
    </row>
    <row r="452" spans="1:13">
      <c r="A452" s="39"/>
      <c r="B452" s="11"/>
      <c r="C452" s="139"/>
      <c r="D452" s="139"/>
      <c r="E452" s="139"/>
      <c r="F452" s="139"/>
      <c r="G452" s="139"/>
      <c r="H452" s="139"/>
      <c r="I452" s="139"/>
      <c r="J452" s="139"/>
      <c r="K452" s="182"/>
      <c r="L452" s="139"/>
      <c r="M452" s="139"/>
    </row>
    <row r="453" spans="1:13">
      <c r="A453" s="39"/>
      <c r="B453" s="11"/>
      <c r="C453" s="139"/>
      <c r="D453" s="139"/>
      <c r="E453" s="139"/>
      <c r="F453" s="139"/>
      <c r="G453" s="139"/>
      <c r="H453" s="139"/>
      <c r="I453" s="139"/>
      <c r="J453" s="139"/>
      <c r="K453" s="182"/>
      <c r="L453" s="139"/>
      <c r="M453" s="139"/>
    </row>
    <row r="454" spans="1:13">
      <c r="A454" s="39"/>
      <c r="B454" s="11"/>
      <c r="C454" s="139"/>
      <c r="D454" s="139"/>
      <c r="E454" s="139"/>
      <c r="F454" s="139"/>
      <c r="G454" s="139"/>
      <c r="H454" s="139"/>
      <c r="I454" s="139"/>
      <c r="J454" s="139"/>
      <c r="K454" s="182"/>
      <c r="L454" s="139"/>
      <c r="M454" s="139"/>
    </row>
    <row r="455" spans="1:13">
      <c r="A455" s="39"/>
      <c r="B455" s="11"/>
      <c r="C455" s="139"/>
      <c r="D455" s="139"/>
      <c r="E455" s="139"/>
      <c r="F455" s="139"/>
      <c r="G455" s="139"/>
      <c r="H455" s="139"/>
      <c r="I455" s="139"/>
      <c r="J455" s="139"/>
      <c r="K455" s="182"/>
      <c r="L455" s="139"/>
      <c r="M455" s="139"/>
    </row>
    <row r="456" spans="1:13">
      <c r="A456" s="39"/>
      <c r="B456" s="11"/>
      <c r="C456" s="139"/>
      <c r="D456" s="139"/>
      <c r="E456" s="139"/>
      <c r="F456" s="139"/>
      <c r="G456" s="139"/>
      <c r="H456" s="139"/>
      <c r="I456" s="139"/>
      <c r="J456" s="139"/>
      <c r="K456" s="182"/>
      <c r="L456" s="139"/>
      <c r="M456" s="139"/>
    </row>
    <row r="457" spans="1:13">
      <c r="A457" s="39"/>
      <c r="B457" s="11"/>
      <c r="C457" s="139"/>
      <c r="D457" s="139"/>
      <c r="E457" s="139"/>
      <c r="F457" s="139"/>
      <c r="G457" s="139"/>
      <c r="H457" s="139"/>
      <c r="I457" s="139"/>
      <c r="J457" s="139"/>
      <c r="K457" s="182"/>
      <c r="L457" s="139"/>
      <c r="M457" s="139"/>
    </row>
    <row r="458" spans="1:13">
      <c r="A458" s="39"/>
      <c r="B458" s="11"/>
      <c r="C458" s="139"/>
      <c r="D458" s="139"/>
      <c r="E458" s="139"/>
      <c r="F458" s="139"/>
      <c r="G458" s="139"/>
      <c r="H458" s="139"/>
      <c r="I458" s="139"/>
      <c r="J458" s="139"/>
      <c r="K458" s="182"/>
      <c r="L458" s="139"/>
      <c r="M458" s="139"/>
    </row>
    <row r="459" spans="1:13">
      <c r="A459" s="39"/>
      <c r="B459" s="11"/>
      <c r="C459" s="139"/>
      <c r="D459" s="139"/>
      <c r="E459" s="139"/>
      <c r="F459" s="139"/>
      <c r="G459" s="139"/>
      <c r="H459" s="139"/>
      <c r="I459" s="139"/>
      <c r="J459" s="139"/>
      <c r="K459" s="182"/>
      <c r="L459" s="139"/>
      <c r="M459" s="139"/>
    </row>
    <row r="460" spans="1:13">
      <c r="A460" s="39"/>
      <c r="B460" s="11"/>
      <c r="C460" s="139"/>
      <c r="D460" s="139"/>
      <c r="E460" s="139"/>
      <c r="F460" s="139"/>
      <c r="G460" s="139"/>
      <c r="H460" s="139"/>
      <c r="I460" s="139"/>
      <c r="J460" s="139"/>
      <c r="K460" s="182"/>
      <c r="L460" s="139"/>
      <c r="M460" s="139"/>
    </row>
    <row r="461" spans="1:13">
      <c r="A461" s="39"/>
      <c r="B461" s="11"/>
      <c r="C461" s="139"/>
      <c r="D461" s="139"/>
      <c r="E461" s="139"/>
      <c r="F461" s="139"/>
      <c r="G461" s="139"/>
      <c r="H461" s="139"/>
      <c r="I461" s="139"/>
      <c r="J461" s="139"/>
      <c r="K461" s="182"/>
      <c r="L461" s="139"/>
      <c r="M461" s="139"/>
    </row>
    <row r="462" spans="1:13">
      <c r="A462" s="39"/>
      <c r="B462" s="11"/>
      <c r="C462" s="139"/>
      <c r="D462" s="139"/>
      <c r="E462" s="139"/>
      <c r="F462" s="139"/>
      <c r="G462" s="139"/>
      <c r="H462" s="139"/>
      <c r="I462" s="139"/>
      <c r="J462" s="139"/>
      <c r="K462" s="182"/>
      <c r="L462" s="139"/>
      <c r="M462" s="139"/>
    </row>
    <row r="463" spans="1:13">
      <c r="A463" s="39"/>
      <c r="B463" s="11"/>
      <c r="C463" s="139"/>
      <c r="D463" s="139"/>
      <c r="E463" s="139"/>
      <c r="F463" s="139"/>
      <c r="G463" s="139"/>
      <c r="H463" s="139"/>
      <c r="I463" s="139"/>
      <c r="J463" s="139"/>
      <c r="K463" s="182"/>
      <c r="L463" s="139"/>
      <c r="M463" s="139"/>
    </row>
    <row r="464" spans="1:13">
      <c r="A464" s="39"/>
      <c r="B464" s="11"/>
      <c r="C464" s="139"/>
      <c r="D464" s="139"/>
      <c r="E464" s="139"/>
      <c r="F464" s="139"/>
      <c r="G464" s="139"/>
      <c r="H464" s="139"/>
      <c r="I464" s="139"/>
      <c r="J464" s="139"/>
      <c r="K464" s="182"/>
      <c r="L464" s="139"/>
      <c r="M464" s="139"/>
    </row>
    <row r="465" spans="1:13">
      <c r="A465" s="39"/>
      <c r="B465" s="11"/>
      <c r="C465" s="139"/>
      <c r="D465" s="139"/>
      <c r="E465" s="139"/>
      <c r="F465" s="139"/>
      <c r="G465" s="139"/>
      <c r="H465" s="139"/>
      <c r="I465" s="139"/>
      <c r="J465" s="139"/>
      <c r="K465" s="182"/>
      <c r="L465" s="139"/>
      <c r="M465" s="139"/>
    </row>
    <row r="466" spans="1:13">
      <c r="A466" s="39"/>
      <c r="B466" s="11"/>
      <c r="C466" s="139"/>
      <c r="D466" s="139"/>
      <c r="E466" s="139"/>
      <c r="F466" s="139"/>
      <c r="G466" s="139"/>
      <c r="H466" s="139"/>
      <c r="I466" s="139"/>
      <c r="J466" s="139"/>
      <c r="K466" s="182"/>
      <c r="L466" s="139"/>
      <c r="M466" s="139"/>
    </row>
    <row r="467" spans="1:13">
      <c r="A467" s="39"/>
      <c r="B467" s="11"/>
      <c r="C467" s="139"/>
      <c r="D467" s="139"/>
      <c r="E467" s="139"/>
      <c r="F467" s="139"/>
      <c r="G467" s="139"/>
      <c r="H467" s="139"/>
      <c r="I467" s="139"/>
      <c r="J467" s="139"/>
      <c r="K467" s="182"/>
      <c r="L467" s="139"/>
      <c r="M467" s="139"/>
    </row>
    <row r="468" spans="1:13">
      <c r="A468" s="39"/>
      <c r="B468" s="11"/>
      <c r="C468" s="139"/>
      <c r="D468" s="139"/>
      <c r="E468" s="139"/>
      <c r="F468" s="139"/>
      <c r="G468" s="139"/>
      <c r="H468" s="139"/>
      <c r="I468" s="139"/>
      <c r="J468" s="139"/>
      <c r="K468" s="182"/>
      <c r="L468" s="139"/>
      <c r="M468" s="139"/>
    </row>
    <row r="469" spans="1:13">
      <c r="A469" s="39"/>
      <c r="B469" s="11"/>
      <c r="C469" s="139"/>
      <c r="D469" s="139"/>
      <c r="E469" s="139"/>
      <c r="F469" s="139"/>
      <c r="G469" s="139"/>
      <c r="H469" s="139"/>
      <c r="I469" s="139"/>
      <c r="J469" s="139"/>
      <c r="K469" s="182"/>
      <c r="L469" s="139"/>
      <c r="M469" s="139"/>
    </row>
    <row r="470" spans="1:13">
      <c r="A470" s="39"/>
      <c r="B470" s="11"/>
      <c r="C470" s="139"/>
      <c r="D470" s="139"/>
      <c r="E470" s="139"/>
      <c r="F470" s="139"/>
      <c r="G470" s="139"/>
      <c r="H470" s="139"/>
      <c r="I470" s="139"/>
      <c r="J470" s="139"/>
      <c r="K470" s="182"/>
      <c r="L470" s="139"/>
      <c r="M470" s="139"/>
    </row>
    <row r="471" spans="1:13">
      <c r="A471" s="39"/>
      <c r="B471" s="11"/>
      <c r="C471" s="139"/>
      <c r="D471" s="139"/>
      <c r="E471" s="139"/>
      <c r="F471" s="139"/>
      <c r="G471" s="139"/>
      <c r="H471" s="139"/>
      <c r="I471" s="139"/>
      <c r="J471" s="139"/>
      <c r="K471" s="182"/>
      <c r="L471" s="139"/>
      <c r="M471" s="139"/>
    </row>
    <row r="472" spans="1:13">
      <c r="A472" s="39"/>
      <c r="B472" s="11"/>
      <c r="C472" s="139"/>
      <c r="D472" s="139"/>
      <c r="E472" s="139"/>
      <c r="F472" s="139"/>
      <c r="G472" s="139"/>
      <c r="H472" s="139"/>
      <c r="I472" s="139"/>
      <c r="J472" s="139"/>
      <c r="K472" s="182"/>
      <c r="L472" s="139"/>
      <c r="M472" s="139"/>
    </row>
    <row r="473" spans="1:13">
      <c r="A473" s="39"/>
      <c r="B473" s="11"/>
      <c r="C473" s="139"/>
      <c r="D473" s="139"/>
      <c r="E473" s="139"/>
      <c r="F473" s="139"/>
      <c r="G473" s="139"/>
      <c r="H473" s="139"/>
      <c r="I473" s="139"/>
      <c r="J473" s="139"/>
      <c r="K473" s="182"/>
      <c r="L473" s="139"/>
      <c r="M473" s="139"/>
    </row>
    <row r="474" spans="1:13">
      <c r="A474" s="39"/>
      <c r="B474" s="11"/>
      <c r="C474" s="139"/>
      <c r="D474" s="139"/>
      <c r="E474" s="139"/>
      <c r="F474" s="139"/>
      <c r="G474" s="139"/>
      <c r="H474" s="139"/>
      <c r="I474" s="139"/>
      <c r="J474" s="139"/>
      <c r="K474" s="182"/>
      <c r="L474" s="139"/>
      <c r="M474" s="139"/>
    </row>
    <row r="475" spans="1:13">
      <c r="A475" s="39"/>
      <c r="B475" s="11"/>
      <c r="C475" s="139"/>
      <c r="D475" s="139"/>
      <c r="E475" s="139"/>
      <c r="F475" s="139"/>
      <c r="G475" s="139"/>
      <c r="H475" s="139"/>
      <c r="I475" s="139"/>
      <c r="J475" s="139"/>
      <c r="K475" s="182"/>
      <c r="L475" s="139"/>
      <c r="M475" s="139"/>
    </row>
    <row r="476" spans="1:13">
      <c r="A476" s="39"/>
      <c r="B476" s="11"/>
      <c r="C476" s="139"/>
      <c r="D476" s="139"/>
      <c r="E476" s="139"/>
      <c r="F476" s="139"/>
      <c r="G476" s="139"/>
      <c r="H476" s="139"/>
      <c r="I476" s="139"/>
      <c r="J476" s="139"/>
      <c r="K476" s="182"/>
      <c r="L476" s="139"/>
      <c r="M476" s="139"/>
    </row>
    <row r="477" spans="1:13">
      <c r="A477" s="39"/>
      <c r="B477" s="11"/>
      <c r="C477" s="139"/>
      <c r="D477" s="139"/>
      <c r="E477" s="139"/>
      <c r="F477" s="139"/>
      <c r="G477" s="139"/>
      <c r="H477" s="139"/>
      <c r="I477" s="139"/>
      <c r="J477" s="139"/>
      <c r="K477" s="182"/>
      <c r="L477" s="139"/>
      <c r="M477" s="139"/>
    </row>
    <row r="478" spans="1:13">
      <c r="A478" s="39"/>
      <c r="B478" s="11"/>
      <c r="C478" s="139"/>
      <c r="D478" s="139"/>
      <c r="E478" s="139"/>
      <c r="F478" s="139"/>
      <c r="G478" s="139"/>
      <c r="H478" s="139"/>
      <c r="I478" s="139"/>
      <c r="J478" s="139"/>
      <c r="K478" s="182"/>
      <c r="L478" s="139"/>
      <c r="M478" s="139"/>
    </row>
    <row r="479" spans="1:13">
      <c r="A479" s="39"/>
      <c r="B479" s="11"/>
      <c r="C479" s="139"/>
      <c r="D479" s="139"/>
      <c r="E479" s="139"/>
      <c r="F479" s="139"/>
      <c r="G479" s="139"/>
      <c r="H479" s="139"/>
      <c r="I479" s="139"/>
      <c r="J479" s="139"/>
      <c r="K479" s="182"/>
      <c r="L479" s="139"/>
      <c r="M479" s="139"/>
    </row>
    <row r="480" spans="1:13">
      <c r="A480" s="39"/>
      <c r="B480" s="11"/>
      <c r="C480" s="139"/>
      <c r="D480" s="139"/>
      <c r="E480" s="139"/>
      <c r="F480" s="139"/>
      <c r="G480" s="139"/>
      <c r="H480" s="139"/>
      <c r="I480" s="139"/>
      <c r="J480" s="139"/>
      <c r="K480" s="182"/>
      <c r="L480" s="139"/>
      <c r="M480" s="139"/>
    </row>
    <row r="481" spans="1:13">
      <c r="A481" s="39"/>
      <c r="B481" s="11"/>
      <c r="C481" s="139"/>
      <c r="D481" s="139"/>
      <c r="E481" s="139"/>
      <c r="F481" s="139"/>
      <c r="G481" s="139"/>
      <c r="H481" s="139"/>
      <c r="I481" s="139"/>
      <c r="J481" s="139"/>
      <c r="K481" s="182"/>
      <c r="L481" s="139"/>
      <c r="M481" s="139"/>
    </row>
    <row r="482" spans="1:13">
      <c r="A482" s="39"/>
      <c r="B482" s="11"/>
      <c r="C482" s="139"/>
      <c r="D482" s="139"/>
      <c r="E482" s="139"/>
      <c r="F482" s="139"/>
      <c r="G482" s="139"/>
      <c r="H482" s="139"/>
      <c r="I482" s="139"/>
      <c r="J482" s="139"/>
      <c r="K482" s="182"/>
      <c r="L482" s="139"/>
      <c r="M482" s="139"/>
    </row>
    <row r="483" spans="1:13">
      <c r="A483" s="39"/>
      <c r="B483" s="11"/>
      <c r="C483" s="139"/>
      <c r="D483" s="139"/>
      <c r="E483" s="139"/>
      <c r="F483" s="139"/>
      <c r="G483" s="139"/>
      <c r="H483" s="139"/>
      <c r="I483" s="139"/>
      <c r="J483" s="139"/>
      <c r="K483" s="182"/>
      <c r="L483" s="139"/>
      <c r="M483" s="139"/>
    </row>
    <row r="484" spans="1:13">
      <c r="A484" s="39"/>
      <c r="B484" s="11"/>
      <c r="C484" s="139"/>
      <c r="D484" s="139"/>
      <c r="E484" s="139"/>
      <c r="F484" s="139"/>
      <c r="G484" s="139"/>
      <c r="H484" s="139"/>
      <c r="I484" s="139"/>
      <c r="J484" s="139"/>
      <c r="K484" s="182"/>
      <c r="L484" s="139"/>
      <c r="M484" s="139"/>
    </row>
    <row r="485" spans="1:13">
      <c r="A485" s="39"/>
      <c r="B485" s="11"/>
      <c r="C485" s="139"/>
      <c r="D485" s="139"/>
      <c r="E485" s="139"/>
      <c r="F485" s="139"/>
      <c r="G485" s="139"/>
      <c r="H485" s="139"/>
      <c r="I485" s="139"/>
      <c r="J485" s="139"/>
      <c r="K485" s="182"/>
      <c r="L485" s="139"/>
      <c r="M485" s="139"/>
    </row>
    <row r="486" spans="1:13">
      <c r="A486" s="39"/>
      <c r="B486" s="11"/>
      <c r="C486" s="139"/>
      <c r="D486" s="139"/>
      <c r="E486" s="139"/>
      <c r="F486" s="139"/>
      <c r="G486" s="139"/>
      <c r="H486" s="139"/>
      <c r="I486" s="139"/>
      <c r="J486" s="139"/>
      <c r="K486" s="182"/>
      <c r="L486" s="139"/>
      <c r="M486" s="139"/>
    </row>
    <row r="487" spans="1:13">
      <c r="A487" s="39"/>
      <c r="B487" s="11"/>
      <c r="C487" s="139"/>
      <c r="D487" s="139"/>
      <c r="E487" s="139"/>
      <c r="F487" s="139"/>
      <c r="G487" s="139"/>
      <c r="H487" s="139"/>
      <c r="I487" s="139"/>
      <c r="J487" s="139"/>
      <c r="K487" s="182"/>
      <c r="L487" s="139"/>
      <c r="M487" s="139"/>
    </row>
    <row r="488" spans="1:13">
      <c r="A488" s="39"/>
      <c r="B488" s="11"/>
      <c r="C488" s="139"/>
      <c r="D488" s="139"/>
      <c r="E488" s="139"/>
      <c r="F488" s="139"/>
      <c r="G488" s="139"/>
      <c r="H488" s="139"/>
      <c r="I488" s="139"/>
      <c r="J488" s="139"/>
      <c r="K488" s="182"/>
      <c r="L488" s="139"/>
      <c r="M488" s="139"/>
    </row>
    <row r="489" spans="1:13">
      <c r="A489" s="39"/>
      <c r="B489" s="11"/>
      <c r="C489" s="139"/>
      <c r="D489" s="139"/>
      <c r="E489" s="139"/>
      <c r="F489" s="139"/>
      <c r="G489" s="139"/>
      <c r="H489" s="139"/>
      <c r="I489" s="139"/>
      <c r="J489" s="139"/>
      <c r="K489" s="182"/>
      <c r="L489" s="139"/>
      <c r="M489" s="139"/>
    </row>
    <row r="490" spans="1:13">
      <c r="A490" s="39"/>
      <c r="B490" s="11"/>
      <c r="C490" s="139"/>
      <c r="D490" s="139"/>
      <c r="E490" s="139"/>
      <c r="F490" s="139"/>
      <c r="G490" s="139"/>
      <c r="H490" s="139"/>
      <c r="I490" s="139"/>
      <c r="J490" s="139"/>
      <c r="K490" s="182"/>
      <c r="L490" s="139"/>
      <c r="M490" s="139"/>
    </row>
    <row r="491" spans="1:13">
      <c r="A491" s="39"/>
      <c r="B491" s="11"/>
      <c r="C491" s="139"/>
      <c r="D491" s="139"/>
      <c r="E491" s="139"/>
      <c r="F491" s="139"/>
      <c r="G491" s="139"/>
      <c r="H491" s="139"/>
      <c r="I491" s="139"/>
      <c r="J491" s="139"/>
      <c r="K491" s="182"/>
      <c r="L491" s="139"/>
      <c r="M491" s="139"/>
    </row>
    <row r="492" spans="1:13">
      <c r="A492" s="39"/>
      <c r="B492" s="11"/>
      <c r="C492" s="139"/>
      <c r="D492" s="139"/>
      <c r="E492" s="139"/>
      <c r="F492" s="139"/>
      <c r="G492" s="139"/>
      <c r="H492" s="139"/>
      <c r="I492" s="139"/>
      <c r="J492" s="139"/>
      <c r="K492" s="182"/>
      <c r="L492" s="139"/>
      <c r="M492" s="139"/>
    </row>
    <row r="493" spans="1:13">
      <c r="A493" s="39"/>
      <c r="B493" s="11"/>
      <c r="C493" s="139"/>
      <c r="D493" s="139"/>
      <c r="E493" s="139"/>
      <c r="F493" s="139"/>
      <c r="G493" s="139"/>
      <c r="H493" s="139"/>
      <c r="I493" s="139"/>
      <c r="J493" s="139"/>
      <c r="K493" s="182"/>
      <c r="L493" s="139"/>
      <c r="M493" s="139"/>
    </row>
    <row r="494" spans="1:13">
      <c r="A494" s="39"/>
      <c r="B494" s="11"/>
      <c r="C494" s="139"/>
      <c r="D494" s="139"/>
      <c r="E494" s="139"/>
      <c r="F494" s="139"/>
      <c r="G494" s="139"/>
      <c r="H494" s="139"/>
      <c r="I494" s="139"/>
      <c r="J494" s="139"/>
      <c r="K494" s="182"/>
      <c r="L494" s="139"/>
      <c r="M494" s="139"/>
    </row>
    <row r="495" spans="1:13">
      <c r="A495" s="39"/>
      <c r="B495" s="11"/>
      <c r="C495" s="139"/>
      <c r="D495" s="139"/>
      <c r="E495" s="139"/>
      <c r="F495" s="139"/>
      <c r="G495" s="139"/>
      <c r="H495" s="139"/>
      <c r="I495" s="139"/>
      <c r="J495" s="139"/>
      <c r="K495" s="182"/>
      <c r="L495" s="139"/>
      <c r="M495" s="139"/>
    </row>
    <row r="496" spans="1:13">
      <c r="A496" s="39"/>
      <c r="B496" s="11"/>
      <c r="C496" s="139"/>
      <c r="D496" s="139"/>
      <c r="E496" s="139"/>
      <c r="F496" s="139"/>
      <c r="G496" s="139"/>
      <c r="H496" s="139"/>
      <c r="I496" s="139"/>
      <c r="J496" s="139"/>
      <c r="K496" s="182"/>
      <c r="L496" s="139"/>
      <c r="M496" s="139"/>
    </row>
    <row r="497" spans="1:13">
      <c r="A497" s="39"/>
      <c r="B497" s="11"/>
      <c r="C497" s="139"/>
      <c r="D497" s="139"/>
      <c r="E497" s="139"/>
      <c r="F497" s="139"/>
      <c r="G497" s="139"/>
      <c r="H497" s="139"/>
      <c r="I497" s="139"/>
      <c r="J497" s="139"/>
      <c r="K497" s="182"/>
      <c r="L497" s="139"/>
      <c r="M497" s="139"/>
    </row>
    <row r="498" spans="1:13">
      <c r="A498" s="39"/>
      <c r="B498" s="11"/>
      <c r="C498" s="139"/>
      <c r="D498" s="139"/>
      <c r="E498" s="139"/>
      <c r="F498" s="139"/>
      <c r="G498" s="139"/>
      <c r="H498" s="139"/>
      <c r="I498" s="139"/>
      <c r="J498" s="139"/>
      <c r="K498" s="182"/>
      <c r="L498" s="139"/>
      <c r="M498" s="139"/>
    </row>
    <row r="499" spans="1:13">
      <c r="A499" s="39"/>
      <c r="B499" s="11"/>
      <c r="C499" s="139"/>
      <c r="D499" s="139"/>
      <c r="E499" s="139"/>
      <c r="F499" s="139"/>
      <c r="G499" s="139"/>
      <c r="H499" s="139"/>
      <c r="I499" s="139"/>
      <c r="J499" s="139"/>
      <c r="K499" s="182"/>
      <c r="L499" s="139"/>
      <c r="M499" s="139"/>
    </row>
    <row r="500" spans="1:13">
      <c r="A500" s="39"/>
      <c r="B500" s="11"/>
      <c r="C500" s="139"/>
      <c r="D500" s="139"/>
      <c r="E500" s="139"/>
      <c r="F500" s="139"/>
      <c r="G500" s="139"/>
      <c r="H500" s="139"/>
      <c r="I500" s="139"/>
      <c r="J500" s="139"/>
      <c r="K500" s="182"/>
      <c r="L500" s="139"/>
      <c r="M500" s="139"/>
    </row>
    <row r="501" spans="1:13">
      <c r="A501" s="39"/>
      <c r="B501" s="11"/>
      <c r="C501" s="139"/>
      <c r="D501" s="139"/>
      <c r="E501" s="139"/>
      <c r="F501" s="139"/>
      <c r="G501" s="139"/>
      <c r="H501" s="139"/>
      <c r="I501" s="139"/>
      <c r="J501" s="139"/>
      <c r="K501" s="182"/>
      <c r="L501" s="139"/>
      <c r="M501" s="139"/>
    </row>
  </sheetData>
  <autoFilter ref="A8:AK104">
    <filterColumn colId="10"/>
  </autoFilter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Admin</cp:lastModifiedBy>
  <cp:lastPrinted>2020-10-23T12:30:02Z</cp:lastPrinted>
  <dcterms:created xsi:type="dcterms:W3CDTF">2013-09-11T11:00:21Z</dcterms:created>
  <dcterms:modified xsi:type="dcterms:W3CDTF">2020-10-23T12:32:45Z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