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Računovodstvo\Downloads\"/>
    </mc:Choice>
  </mc:AlternateContent>
  <xr:revisionPtr revIDLastSave="0" documentId="13_ncr:1_{8DF98A60-B254-4EDE-991E-AFA48125BD48}" xr6:coauthVersionLast="37" xr6:coauthVersionMax="37" xr10:uidLastSave="{00000000-0000-0000-0000-000000000000}"/>
  <bookViews>
    <workbookView xWindow="0" yWindow="0" windowWidth="23040" windowHeight="8364" firstSheet="1" activeTab="5" xr2:uid="{00000000-000D-0000-FFFF-FFFF00000000}"/>
  </bookViews>
  <sheets>
    <sheet name="Opći dio-sažetak" sheetId="9" r:id="rId1"/>
    <sheet name="Opći dio-prihodi" sheetId="3" r:id="rId2"/>
    <sheet name="Opći dio-rashodi" sheetId="2" r:id="rId3"/>
    <sheet name="Opći dio - rashodi funk. klas." sheetId="8" r:id="rId4"/>
    <sheet name="Posebni dio" sheetId="1" r:id="rId5"/>
    <sheet name="Posebni izvještaj-sudski spor" sheetId="10" r:id="rId6"/>
  </sheets>
  <definedNames>
    <definedName name="_FiltarBaze" localSheetId="1" hidden="1">'Opći dio-prihodi'!$A$2:$G$65</definedName>
    <definedName name="_FiltarBaze" localSheetId="2" hidden="1">'Opći dio-rashodi'!$A$2:$G$260</definedName>
    <definedName name="_FiltarBaze" localSheetId="4" hidden="1">'Posebni dio'!$A$3:$G$322</definedName>
    <definedName name="_xlnm.Print_Titles" localSheetId="1">'Opći dio-prihodi'!$1:$2</definedName>
    <definedName name="_xlnm.Print_Titles" localSheetId="4">'Posebni dio'!$1:$2</definedName>
    <definedName name="_xlnm.Print_Area" localSheetId="3">'Opći dio - rashodi funk. klas.'!$A$1:$G$4</definedName>
    <definedName name="_xlnm.Print_Area" localSheetId="1">'Opći dio-prihodi'!$A$1:$G$65</definedName>
    <definedName name="_xlnm.Print_Area" localSheetId="2">'Opći dio-rashodi'!$A$1:$G$260</definedName>
    <definedName name="_xlnm.Print_Area" localSheetId="4">'Posebni dio'!$A$1:$G$322</definedName>
  </definedNames>
  <calcPr calcId="179021"/>
</workbook>
</file>

<file path=xl/calcChain.xml><?xml version="1.0" encoding="utf-8"?>
<calcChain xmlns="http://schemas.openxmlformats.org/spreadsheetml/2006/main">
  <c r="F13" i="9" l="1"/>
  <c r="F12" i="9"/>
  <c r="F4" i="9"/>
  <c r="F6" i="9"/>
  <c r="F7" i="9"/>
  <c r="F8" i="9"/>
  <c r="F9" i="9"/>
  <c r="E4" i="9"/>
  <c r="E6" i="9"/>
  <c r="E7" i="9"/>
  <c r="E8" i="9"/>
  <c r="E9" i="9"/>
  <c r="F3" i="9"/>
  <c r="E3" i="9"/>
  <c r="D18" i="9" l="1"/>
  <c r="C18" i="9"/>
  <c r="B18" i="9"/>
  <c r="D13" i="9"/>
  <c r="B13" i="9"/>
  <c r="D6" i="9"/>
  <c r="C6" i="9"/>
  <c r="B6" i="9"/>
  <c r="D3" i="9"/>
  <c r="C3" i="9"/>
  <c r="B3" i="9"/>
  <c r="B9" i="9" s="1"/>
  <c r="B20" i="9" s="1"/>
  <c r="D9" i="9" l="1"/>
  <c r="D20" i="9" s="1"/>
  <c r="C9" i="9"/>
  <c r="C20" i="9" s="1"/>
  <c r="E36" i="2" l="1"/>
  <c r="G36" i="2" s="1"/>
  <c r="E35" i="2"/>
  <c r="G35" i="2" s="1"/>
  <c r="E173" i="2"/>
  <c r="G173" i="2" s="1"/>
  <c r="G126" i="1"/>
  <c r="G127" i="1"/>
  <c r="G128" i="1"/>
  <c r="G129" i="1"/>
  <c r="G125" i="1"/>
  <c r="F109" i="1"/>
  <c r="G109" i="1"/>
  <c r="E99" i="1"/>
  <c r="G99" i="1" s="1"/>
  <c r="E100" i="1"/>
  <c r="E109" i="1"/>
  <c r="E111" i="1"/>
  <c r="G111" i="1" s="1"/>
  <c r="G14" i="1"/>
  <c r="G15" i="1"/>
  <c r="F15" i="1"/>
  <c r="F14" i="1"/>
  <c r="G7" i="1"/>
  <c r="G8" i="1"/>
  <c r="F7" i="1"/>
  <c r="F8" i="1"/>
  <c r="F6" i="1"/>
  <c r="G6" i="1"/>
  <c r="F158" i="2"/>
  <c r="F159" i="2"/>
  <c r="F160" i="2"/>
  <c r="F161" i="2"/>
  <c r="F162" i="2"/>
  <c r="F163" i="2"/>
  <c r="F164" i="2"/>
  <c r="F166" i="2"/>
  <c r="F167" i="2"/>
  <c r="F168" i="2"/>
  <c r="F169" i="2"/>
  <c r="F170" i="2"/>
  <c r="G158" i="2"/>
  <c r="G159" i="2"/>
  <c r="G160" i="2"/>
  <c r="G161" i="2"/>
  <c r="G162" i="2"/>
  <c r="G163" i="2"/>
  <c r="G164" i="2"/>
  <c r="G166" i="2"/>
  <c r="G167" i="2"/>
  <c r="G168" i="2"/>
  <c r="G169" i="2"/>
  <c r="G170" i="2"/>
  <c r="G171" i="2"/>
  <c r="E156" i="2"/>
  <c r="G156" i="2" s="1"/>
  <c r="E157" i="2"/>
  <c r="F157" i="2" s="1"/>
  <c r="E166" i="2"/>
  <c r="E171" i="2"/>
  <c r="E26" i="2"/>
  <c r="F26" i="2" s="1"/>
  <c r="E27" i="2"/>
  <c r="F27" i="2" s="1"/>
  <c r="E28" i="2"/>
  <c r="E34" i="2"/>
  <c r="G232" i="2"/>
  <c r="F232" i="2"/>
  <c r="G234" i="2"/>
  <c r="G237" i="2"/>
  <c r="G238" i="2"/>
  <c r="G233" i="2"/>
  <c r="F234" i="2"/>
  <c r="F233" i="2"/>
  <c r="G34" i="2"/>
  <c r="F34" i="2"/>
  <c r="G28" i="2"/>
  <c r="F28" i="2"/>
  <c r="G27" i="2" l="1"/>
  <c r="G157" i="2"/>
  <c r="F35" i="2"/>
  <c r="F156" i="2"/>
  <c r="E110" i="1"/>
  <c r="G110" i="1" s="1"/>
  <c r="F99" i="1"/>
  <c r="G26" i="2"/>
  <c r="M141" i="2" l="1"/>
  <c r="K141" i="2"/>
  <c r="J141" i="2"/>
  <c r="L34" i="3"/>
  <c r="K34" i="3"/>
  <c r="F38" i="3"/>
  <c r="F43" i="3"/>
  <c r="F33" i="3"/>
  <c r="F7" i="3"/>
  <c r="F8" i="3"/>
  <c r="B42" i="3"/>
  <c r="B41" i="3" s="1"/>
  <c r="B40" i="3" s="1"/>
  <c r="B39" i="3" s="1"/>
  <c r="F39" i="3" s="1"/>
  <c r="B37" i="3"/>
  <c r="B36" i="3" s="1"/>
  <c r="B35" i="3" s="1"/>
  <c r="B34" i="3" s="1"/>
  <c r="J34" i="3" s="1"/>
  <c r="B31" i="3"/>
  <c r="B30" i="3" s="1"/>
  <c r="B29" i="3" s="1"/>
  <c r="B28" i="3" s="1"/>
  <c r="F28" i="3" s="1"/>
  <c r="B7" i="3"/>
  <c r="B6" i="3" s="1"/>
  <c r="B5" i="3" s="1"/>
  <c r="B4" i="3" s="1"/>
  <c r="F4" i="3" s="1"/>
  <c r="C3" i="2"/>
  <c r="D3" i="2"/>
  <c r="E3" i="2"/>
  <c r="B3" i="2"/>
  <c r="C3" i="3"/>
  <c r="D3" i="3"/>
  <c r="E3" i="3"/>
  <c r="D3" i="1"/>
  <c r="C132" i="1"/>
  <c r="D132" i="1"/>
  <c r="E132" i="1"/>
  <c r="B132" i="1"/>
  <c r="C5" i="1"/>
  <c r="D5" i="1"/>
  <c r="E5" i="1"/>
  <c r="B5" i="1"/>
  <c r="B4" i="1" s="1"/>
  <c r="C4" i="1"/>
  <c r="C3" i="1" s="1"/>
  <c r="D4" i="1"/>
  <c r="F34" i="3" l="1"/>
  <c r="F40" i="3"/>
  <c r="F36" i="3"/>
  <c r="B3" i="3"/>
  <c r="F6" i="3"/>
  <c r="F35" i="3"/>
  <c r="F5" i="3"/>
  <c r="F42" i="3"/>
  <c r="F41" i="3"/>
  <c r="F37" i="3"/>
  <c r="E4" i="1"/>
  <c r="G5" i="1"/>
  <c r="F5" i="1"/>
  <c r="F31" i="3"/>
  <c r="F30" i="3"/>
  <c r="F29" i="3"/>
  <c r="F32" i="3"/>
  <c r="B3" i="1"/>
  <c r="E3" i="1" l="1"/>
  <c r="G3" i="1" s="1"/>
  <c r="F4" i="1"/>
  <c r="G4" i="1"/>
  <c r="F3" i="1" l="1"/>
  <c r="G3" i="3" l="1"/>
  <c r="F3" i="3"/>
  <c r="F3" i="2"/>
  <c r="G3" i="2" l="1"/>
</calcChain>
</file>

<file path=xl/sharedStrings.xml><?xml version="1.0" encoding="utf-8"?>
<sst xmlns="http://schemas.openxmlformats.org/spreadsheetml/2006/main" count="722" uniqueCount="167">
  <si>
    <t>Ostvarenje preth. god. (1)</t>
  </si>
  <si>
    <t>Tekući plan (3.)</t>
  </si>
  <si>
    <t>Ostvarenje (4.)</t>
  </si>
  <si>
    <t>Indeks 4./1. (5.)</t>
  </si>
  <si>
    <t>Indeks 4./3. (6.)</t>
  </si>
  <si>
    <t>SVEUKUPNO</t>
  </si>
  <si>
    <t>Program: 5501 Srednjoškolsko obrazovanje</t>
  </si>
  <si>
    <t>A 550101 Osiguravanje uvjeta rada</t>
  </si>
  <si>
    <t>Izvor: 111 Porezni i ostali prihodi</t>
  </si>
  <si>
    <t>3 Rashodi poslovanja</t>
  </si>
  <si>
    <t>32 Materijalni rashodi</t>
  </si>
  <si>
    <t>321 Naknade troškova zaposlenima</t>
  </si>
  <si>
    <t>3211 Službena putovanja</t>
  </si>
  <si>
    <t>3212 Naknade za prijevoz, za rad na terenu i odvojeni život</t>
  </si>
  <si>
    <t>322 Rashodi za materijal i energiju</t>
  </si>
  <si>
    <t>3223 Energija</t>
  </si>
  <si>
    <t>323 Rashodi za usluge</t>
  </si>
  <si>
    <t>3236 Zdravstvene i veterinarske usluge</t>
  </si>
  <si>
    <t>31 Rashodi za zaposlene</t>
  </si>
  <si>
    <t>313 Doprinosi na plaće</t>
  </si>
  <si>
    <t>3132 Doprinosi za obvezno zdravstveno osiguranje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</si>
  <si>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</si>
  <si>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</si>
  <si>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</si>
  <si>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</si>
  <si>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3224 Materijal i dijelovi za tekuće i investicijsko održavanje</t>
  </si>
  <si>
    <t>3225 Sitni inventar i auto gume</t>
  </si>
  <si>
    <t>3227 Službena, radna i zaštitna odjeća i obuća</t>
  </si>
  <si>
    <t>3231 Usluge telefona, pošte i prijevoza</t>
  </si>
  <si>
    <t>3233 Usluge promidžbe i informiranja</t>
  </si>
  <si>
    <t>3234 Komunalne usluge</t>
  </si>
  <si>
    <t>3235 Zakupnine i najamnine</t>
  </si>
  <si>
    <t>3237 Intelektualne i osobne usluge</t>
  </si>
  <si>
    <t>3238 Računalne usluge</t>
  </si>
  <si>
    <t>3239 Ostale usluge</t>
  </si>
  <si>
    <t>329 Ostali nespomenuti rashodi poslovanja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</si>
  <si>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</si>
  <si>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</si>
  <si>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</si>
  <si>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</si>
  <si>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</si>
  <si>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343 Ostali financijski rashodi</t>
  </si>
  <si>
    <t>3431 Bankarske usluge i usluge platnog prometa</t>
  </si>
  <si>
    <t>38 Ostali rashodi</t>
  </si>
  <si>
    <t>381 Tekuće donacije</t>
  </si>
  <si>
    <t>3232 Usluge tekućeg i investicijskog održavanja</t>
  </si>
  <si>
    <t>Izvor: 442 Prihodi za decentralizirane funkcije - SŠ</t>
  </si>
  <si>
    <t>3292 Premije osiguranja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</si>
  <si>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</si>
  <si>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</si>
  <si>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</si>
  <si>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311 Plaće (Bruto)</t>
  </si>
  <si>
    <t>3111 Plaće za redovan rad</t>
  </si>
  <si>
    <t>312 Ostali rashodi za zaposlene</t>
  </si>
  <si>
    <t>3121 Ostali rashodi za zaposlene</t>
  </si>
  <si>
    <t>3133 Doprinosi za obvezno osiguranje u slučaju nezaposlenosti</t>
  </si>
  <si>
    <t>3296 Troškovi sudskih postupaka</t>
  </si>
  <si>
    <t>3433 Zatezne kamate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</si>
  <si>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</si>
  <si>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</si>
  <si>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</si>
  <si>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</si>
  <si>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4227 Uređaji, strojevi i oprema za ostale namjene</t>
  </si>
  <si>
    <t>424 Knjige, umjetnička djela i ostale izložbene vrijednosti</t>
  </si>
  <si>
    <t>4241 Knjige</t>
  </si>
  <si>
    <t>Program: 5502 Unapređenje kvalitete odgojno obrazovnog sustava</t>
  </si>
  <si>
    <t>A 550203 Programi školskog kurikuluma</t>
  </si>
  <si>
    <t>A 550205 Sufinanciranje rada pomoćnika u nastavi</t>
  </si>
  <si>
    <t>Izvor: 116 Predfinanciranje EU projekata</t>
  </si>
  <si>
    <t>Izvor: 512 Pomoći iz državnog proračuna</t>
  </si>
  <si>
    <t>T 550207 EU projekti kod proračunskih korisnika - SŠ i učenički domovi</t>
  </si>
  <si>
    <t>K 550214 MREŽA KOM5ENTNOSTI - EU projekt</t>
  </si>
  <si>
    <t>45 Rashodi za dodatna ulaganja na nefinancijskoj imovini</t>
  </si>
  <si>
    <t>451 Dodatna ulaganja na građevinskim objektima</t>
  </si>
  <si>
    <t>4511 Dodatna ulaganja na građevinskim objektima</t>
  </si>
  <si>
    <t>T 550215 RCK RECEPT - Regionalni centar profesija u turizmu - EU projekt</t>
  </si>
  <si>
    <t>A 550216 Program "Zdravlje i higijena"</t>
  </si>
  <si>
    <t>Program: 5504 Kapitalna ulaganja u odgojno obrazovnu infrastrukturu</t>
  </si>
  <si>
    <t>K 550401 Opremanje ustanova školstva</t>
  </si>
  <si>
    <t>4222 Komunikacijska oprema</t>
  </si>
  <si>
    <t>4223 Oprema za održavanje i zaštitu</t>
  </si>
  <si>
    <t>4226 Sportska i glazbena oprema</t>
  </si>
  <si>
    <t>Naziv</t>
  </si>
  <si>
    <t>6 Prihodi poslovanja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</si>
  <si>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</si>
  <si>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</si>
  <si>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</si>
  <si>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</si>
  <si>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</si>
  <si>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</si>
  <si>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639 Prijenosi između proračunskih korisnika istog proračuna</t>
  </si>
  <si>
    <t>6391 Tekući prijenosi između proračunskih korisnika istog proračuna</t>
  </si>
  <si>
    <t>6392 Kapitalni prijenosi između proračunskih korisnika istog proračuna</t>
  </si>
  <si>
    <t>6393 Tekući prijenosi između proračunskih korisnika istog proračuna temeljem prijenosa EU sredstava</t>
  </si>
  <si>
    <t>6394 Kapitalni prijenosi između proračunskih korisnika istog proračuna temeljem prijenosa EU sredstava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</si>
  <si>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</si>
  <si>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</si>
  <si>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</si>
  <si>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</si>
  <si>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</si>
  <si>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</si>
  <si>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</si>
  <si>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</si>
  <si>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</si>
  <si>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</si>
  <si>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 i povrat donacija po protestiranim jamstvima</t>
  </si>
  <si>
    <t>6631 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</si>
  <si>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</si>
  <si>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</si>
  <si>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</si>
  <si>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PRIHODI I RASHODI TEKUĆE GODINE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</si>
  <si>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</si>
  <si>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</si>
  <si>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</si>
  <si>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</si>
  <si>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</si>
  <si>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</si>
  <si>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</si>
  <si>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ILI MANJAK</t>
  </si>
  <si>
    <t>RAČUN FINANCIRANJA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</si>
  <si>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</si>
  <si>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</si>
  <si>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</si>
  <si>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</si>
  <si>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Izvor: 321 Vlastiti prihodi - proračunski korisnici</t>
  </si>
  <si>
    <t>Izvor: 383 Prenesena sredstva - vlastiti prihodi proračunskih korisnika</t>
  </si>
  <si>
    <t>Izvor: 431 Prihodi za posebne namjene - proračunski korisnici</t>
  </si>
  <si>
    <t>Izvor: 483 Prenesena sredstva - namjenski prihodi - proračunski korisnici</t>
  </si>
  <si>
    <t>Izvor: 521 Pomoći - proračunski korisnici</t>
  </si>
  <si>
    <t>Izvor: 582 Prenesena sredstva - pomoći - proračunski korisnici</t>
  </si>
  <si>
    <t>Izvor: 515 Pomoći za provođenje EU projekata</t>
  </si>
  <si>
    <t>Izvor: 525 Pomoći za provođenje EU projekata - proračunski korisnici</t>
  </si>
  <si>
    <t>Izvor: 585 Prenesena sredstva - pomoći za provođenje EU projekata - proračunski korisnici</t>
  </si>
  <si>
    <t>A 550221 Osiguranje besplatnih zaliha menstrualnih higijenskih potrepština</t>
  </si>
  <si>
    <t>3812 Tekuće donacije u naravi</t>
  </si>
  <si>
    <t>Izvor: 621 Donacije - proračunski korisnici</t>
  </si>
  <si>
    <t>Izvor: 682 Prenesena sredstva - donacije - proračunski korisnici</t>
  </si>
  <si>
    <t>6712 Prihodi iz nadležnog proračuna za financiranje rashoda za nabavu nefinancijske imovine</t>
  </si>
  <si>
    <t>IZVJEŠTAJ O IZVRŠENJU FINANCIJSKOG PLANA ZA RAZDOBLJE 01.01.-30.06.2023. GODINE
PO PROGRAMSKOJ I EKONOMSKOJ KLASIFIKACIJI I PO IZVORIMA FINANCIRANJA
RASHODI I IZDACI</t>
  </si>
  <si>
    <t>IZVJEŠTAJ O IZVRŠENJU FINANCIJSKOG PLANA ZA RAZDOBLJE 01.01.-30.06.2023. GODINE
PO IZVORIMA FINANCIRANJA I EKONOMSKOJ KLASIFIKACIJI - RASHODI</t>
  </si>
  <si>
    <t>IZVJEŠTAJ O IZVRŠENJU FINANCIJSKOG PLANA ZA RAZDOBLJE 01.01.-30.06.2023. GODINE
PO IZVORIMA FINANCIRANJA I EKONOMSKOJ KLASIFIKACIJI - PRIHODI</t>
  </si>
  <si>
    <t>Funk. klas: 0922 Više srednjoškolsko obrazovanje</t>
  </si>
  <si>
    <t>IZVJEŠTAJ O IZVRŠENJU FINANCIJSKOG PLANA ZA RAZDOBLJE 01.01.-30.06.2023. GODINE
PO FUNKSIJSKOJ KLASIFIKACIJI - RASHODI</t>
  </si>
  <si>
    <t>UKUPAN DONOS VIŠKA/MANJKA IZ PRETHODNE(IH) GODINA</t>
  </si>
  <si>
    <t>VIŠAK/MANJAK IZ PRETHODNE(IH) GODINE KOJI ĆE SE RASPOREDITI</t>
  </si>
  <si>
    <t>IZVJEŠTAJ O IZVRŠENJU FINANCIJSKOG PLANA ZA RAZDOBLJE 01.01.-30.06.2023. GODINE
OPĆI DIO - SAŽETAK</t>
  </si>
  <si>
    <t>Ostvarenje 
preth. god. (1)</t>
  </si>
  <si>
    <t>Ostvarenje (3.)</t>
  </si>
  <si>
    <t>R.b.</t>
  </si>
  <si>
    <t>Tuženik</t>
  </si>
  <si>
    <t>Tužitelj</t>
  </si>
  <si>
    <t>Sažeti opis prirode spora</t>
  </si>
  <si>
    <t>Procijenjeno vrijeme odljeva ili priljeva sredstava</t>
  </si>
  <si>
    <t>Početak sudskog spora</t>
  </si>
  <si>
    <t>1.</t>
  </si>
  <si>
    <t>SŠ dr. Antuna Barca Crikvenica</t>
  </si>
  <si>
    <t>Nedopuštenosti odluke i isplati plaće</t>
  </si>
  <si>
    <t>2 godine</t>
  </si>
  <si>
    <t>24.04.2017.</t>
  </si>
  <si>
    <t>Fizička osoba</t>
  </si>
  <si>
    <t>IZVJEŠTAJ O STANJU POTRAŽIVANJA I DOSPJELIH OBVEZA, TE O POTENCIJALNIM OBVEZAMA PO SUDSKIM SPOROVIMA ZA RAZDOBLJE OD 01.01.2023. - 30.06.2023.</t>
  </si>
  <si>
    <t>Izvorni plan (2.)</t>
  </si>
  <si>
    <t>Indeks 3./1. (4.)</t>
  </si>
  <si>
    <t>Indeks 3./2. (5.)</t>
  </si>
  <si>
    <t>Financijski plan 
2023 . (2.)</t>
  </si>
  <si>
    <t>Iznos glavnice 
(u eurima)</t>
  </si>
  <si>
    <t>Procjena financijskog učinka koji može proisteći iz sudskog spora kao obveza ili imovina 
(u eurima)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</si>
</sst>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7.5"/>
      <color rgb="FF000000"/>
      <name val="Microsoft Sans Serif"/>
      <family val="2"/>
      <charset val="238"/>
    </font>
    <font>
      <b/>
      <sz val="10"/>
      <color rgb="FF0000FF"/>
      <name val="Arial"/>
      <family val="2"/>
      <charset val="238"/>
    </font>
    <font>
      <sz val="12"/>
      <color theme="1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0"/>
      <color indexed="8"/>
      <name val="MS Sans Serif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FF"/>
      <name val="Verdana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Verdana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9CCFF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0" fontId="1" fillId="0" borderId="0"/>
  </cellStyleXfs>
  <cellXfs count="169">
    <xf numFmtId="0" fontId="0" fillId="0" borderId="0" xfId="0"/>
    <xf numFmtId="0" fontId="18" fillId="0" borderId="0" xfId="0" applyFont="1" applyAlignment="1">
      <alignment horizontal="left" indent="1"/>
    </xf>
    <xf numFmtId="4" fontId="18" fillId="0" borderId="0" xfId="0" applyNumberFormat="1" applyFont="1" applyAlignment="1">
      <alignment horizontal="left" indent="1"/>
    </xf>
    <xf numFmtId="4" fontId="18" fillId="0" borderId="0" xfId="0" applyNumberFormat="1" applyFont="1" applyAlignment="1">
      <alignment horizontal="left" vertical="center"/>
    </xf>
    <xf numFmtId="0" fontId="22" fillId="34" borderId="14" xfId="0" applyFont="1" applyFill="1" applyBorder="1" applyAlignment="1">
      <alignment horizontal="left" vertical="center" wrapText="1" indent="1"/>
    </xf>
    <xf numFmtId="0" fontId="21" fillId="33" borderId="1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19" xfId="0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center" vertical="center" wrapText="1"/>
    </xf>
    <xf numFmtId="4" fontId="19" fillId="0" borderId="21" xfId="0" applyNumberFormat="1" applyFont="1" applyBorder="1" applyAlignment="1">
      <alignment horizontal="center" vertical="center" wrapText="1"/>
    </xf>
    <xf numFmtId="3" fontId="27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3" fontId="29" fillId="0" borderId="0" xfId="0" applyNumberFormat="1" applyFont="1" applyFill="1" applyBorder="1" applyAlignment="1" applyProtection="1"/>
    <xf numFmtId="0" fontId="28" fillId="0" borderId="0" xfId="0" quotePrefix="1" applyNumberFormat="1" applyFont="1" applyFill="1" applyBorder="1" applyAlignment="1" applyProtection="1">
      <alignment horizontal="left" wrapText="1"/>
    </xf>
    <xf numFmtId="0" fontId="30" fillId="0" borderId="25" xfId="0" quotePrefix="1" applyFont="1" applyBorder="1" applyAlignment="1">
      <alignment horizontal="center" wrapText="1"/>
    </xf>
    <xf numFmtId="0" fontId="32" fillId="0" borderId="29" xfId="0" applyNumberFormat="1" applyFont="1" applyFill="1" applyBorder="1" applyAlignment="1" applyProtection="1">
      <alignment horizontal="left" wrapText="1"/>
    </xf>
    <xf numFmtId="0" fontId="32" fillId="0" borderId="29" xfId="0" quotePrefix="1" applyFont="1" applyFill="1" applyBorder="1" applyAlignment="1">
      <alignment horizontal="left"/>
    </xf>
    <xf numFmtId="0" fontId="32" fillId="0" borderId="29" xfId="0" quotePrefix="1" applyNumberFormat="1" applyFont="1" applyFill="1" applyBorder="1" applyAlignment="1" applyProtection="1">
      <alignment horizontal="left" wrapText="1"/>
    </xf>
    <xf numFmtId="0" fontId="32" fillId="0" borderId="29" xfId="0" quotePrefix="1" applyFont="1" applyBorder="1" applyAlignment="1">
      <alignment horizontal="left"/>
    </xf>
    <xf numFmtId="0" fontId="32" fillId="0" borderId="28" xfId="0" applyNumberFormat="1" applyFont="1" applyFill="1" applyBorder="1" applyAlignment="1" applyProtection="1">
      <alignment horizontal="left" wrapText="1"/>
    </xf>
    <xf numFmtId="0" fontId="32" fillId="0" borderId="25" xfId="0" quotePrefix="1" applyNumberFormat="1" applyFont="1" applyFill="1" applyBorder="1" applyAlignment="1" applyProtection="1">
      <alignment horizontal="left" wrapText="1"/>
    </xf>
    <xf numFmtId="4" fontId="20" fillId="0" borderId="37" xfId="0" applyNumberFormat="1" applyFont="1" applyFill="1" applyBorder="1" applyAlignment="1">
      <alignment horizontal="center" vertical="center" wrapText="1"/>
    </xf>
    <xf numFmtId="4" fontId="21" fillId="0" borderId="37" xfId="0" applyNumberFormat="1" applyFont="1" applyFill="1" applyBorder="1" applyAlignment="1">
      <alignment horizontal="center" vertical="center" wrapText="1"/>
    </xf>
    <xf numFmtId="4" fontId="21" fillId="33" borderId="35" xfId="0" applyNumberFormat="1" applyFont="1" applyFill="1" applyBorder="1" applyAlignment="1">
      <alignment horizontal="center" vertical="center" wrapText="1"/>
    </xf>
    <xf numFmtId="4" fontId="21" fillId="33" borderId="36" xfId="0" applyNumberFormat="1" applyFont="1" applyFill="1" applyBorder="1" applyAlignment="1">
      <alignment horizontal="center" vertical="center" wrapText="1"/>
    </xf>
    <xf numFmtId="4" fontId="21" fillId="38" borderId="37" xfId="0" applyNumberFormat="1" applyFont="1" applyFill="1" applyBorder="1" applyAlignment="1">
      <alignment horizontal="center" vertical="center" wrapText="1"/>
    </xf>
    <xf numFmtId="4" fontId="21" fillId="33" borderId="37" xfId="0" applyNumberFormat="1" applyFont="1" applyFill="1" applyBorder="1" applyAlignment="1">
      <alignment horizontal="center" vertical="center" wrapText="1"/>
    </xf>
    <xf numFmtId="4" fontId="23" fillId="33" borderId="37" xfId="0" applyNumberFormat="1" applyFont="1" applyFill="1" applyBorder="1" applyAlignment="1">
      <alignment horizontal="center" vertical="center" wrapText="1"/>
    </xf>
    <xf numFmtId="4" fontId="20" fillId="33" borderId="37" xfId="0" applyNumberFormat="1" applyFont="1" applyFill="1" applyBorder="1" applyAlignment="1">
      <alignment horizontal="center" vertical="center" wrapText="1"/>
    </xf>
    <xf numFmtId="4" fontId="20" fillId="33" borderId="39" xfId="0" applyNumberFormat="1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left" vertical="center" wrapText="1" indent="1"/>
    </xf>
    <xf numFmtId="0" fontId="21" fillId="38" borderId="14" xfId="0" applyFont="1" applyFill="1" applyBorder="1" applyAlignment="1">
      <alignment horizontal="left" vertical="center" wrapText="1" indent="3"/>
    </xf>
    <xf numFmtId="0" fontId="21" fillId="33" borderId="14" xfId="0" applyFont="1" applyFill="1" applyBorder="1" applyAlignment="1">
      <alignment horizontal="left" vertical="center" wrapText="1" indent="4"/>
    </xf>
    <xf numFmtId="0" fontId="23" fillId="33" borderId="14" xfId="0" applyFont="1" applyFill="1" applyBorder="1" applyAlignment="1">
      <alignment horizontal="left" vertical="center" wrapText="1" indent="5"/>
    </xf>
    <xf numFmtId="0" fontId="20" fillId="33" borderId="14" xfId="0" applyFont="1" applyFill="1" applyBorder="1" applyAlignment="1">
      <alignment horizontal="left" vertical="center" wrapText="1" indent="5"/>
    </xf>
    <xf numFmtId="0" fontId="20" fillId="33" borderId="16" xfId="0" applyFont="1" applyFill="1" applyBorder="1" applyAlignment="1">
      <alignment horizontal="left" vertical="center" wrapText="1" indent="5"/>
    </xf>
    <xf numFmtId="4" fontId="22" fillId="34" borderId="10" xfId="0" applyNumberFormat="1" applyFont="1" applyFill="1" applyBorder="1" applyAlignment="1">
      <alignment horizontal="center" wrapText="1"/>
    </xf>
    <xf numFmtId="4" fontId="22" fillId="34" borderId="15" xfId="0" applyNumberFormat="1" applyFont="1" applyFill="1" applyBorder="1" applyAlignment="1">
      <alignment horizontal="center" wrapText="1"/>
    </xf>
    <xf numFmtId="4" fontId="21" fillId="37" borderId="10" xfId="0" applyNumberFormat="1" applyFont="1" applyFill="1" applyBorder="1" applyAlignment="1">
      <alignment horizontal="center" wrapText="1"/>
    </xf>
    <xf numFmtId="4" fontId="21" fillId="35" borderId="10" xfId="0" applyNumberFormat="1" applyFont="1" applyFill="1" applyBorder="1" applyAlignment="1">
      <alignment horizontal="center" wrapText="1"/>
    </xf>
    <xf numFmtId="4" fontId="21" fillId="38" borderId="10" xfId="0" applyNumberFormat="1" applyFont="1" applyFill="1" applyBorder="1" applyAlignment="1">
      <alignment horizontal="center" wrapText="1"/>
    </xf>
    <xf numFmtId="4" fontId="21" fillId="33" borderId="10" xfId="0" applyNumberFormat="1" applyFont="1" applyFill="1" applyBorder="1" applyAlignment="1">
      <alignment horizontal="center" wrapText="1"/>
    </xf>
    <xf numFmtId="4" fontId="23" fillId="33" borderId="10" xfId="0" applyNumberFormat="1" applyFont="1" applyFill="1" applyBorder="1" applyAlignment="1">
      <alignment horizontal="center" wrapText="1"/>
    </xf>
    <xf numFmtId="4" fontId="20" fillId="33" borderId="10" xfId="0" applyNumberFormat="1" applyFont="1" applyFill="1" applyBorder="1" applyAlignment="1">
      <alignment horizontal="center" wrapText="1"/>
    </xf>
    <xf numFmtId="4" fontId="24" fillId="33" borderId="10" xfId="0" applyNumberFormat="1" applyFont="1" applyFill="1" applyBorder="1" applyAlignment="1">
      <alignment horizontal="center" wrapText="1"/>
    </xf>
    <xf numFmtId="4" fontId="20" fillId="33" borderId="17" xfId="0" applyNumberFormat="1" applyFont="1" applyFill="1" applyBorder="1" applyAlignment="1">
      <alignment horizontal="center" wrapText="1"/>
    </xf>
    <xf numFmtId="0" fontId="21" fillId="37" borderId="14" xfId="0" applyFont="1" applyFill="1" applyBorder="1" applyAlignment="1">
      <alignment horizontal="left" vertical="center" wrapText="1" indent="1"/>
    </xf>
    <xf numFmtId="0" fontId="21" fillId="35" borderId="14" xfId="0" applyFont="1" applyFill="1" applyBorder="1" applyAlignment="1">
      <alignment horizontal="left" vertical="center" wrapText="1" indent="1"/>
    </xf>
    <xf numFmtId="0" fontId="24" fillId="33" borderId="14" xfId="0" applyFont="1" applyFill="1" applyBorder="1" applyAlignment="1">
      <alignment horizontal="left" vertical="center" wrapText="1" indent="2"/>
    </xf>
    <xf numFmtId="4" fontId="21" fillId="33" borderId="10" xfId="0" applyNumberFormat="1" applyFont="1" applyFill="1" applyBorder="1" applyAlignment="1">
      <alignment horizontal="center" vertical="center" wrapText="1"/>
    </xf>
    <xf numFmtId="4" fontId="21" fillId="33" borderId="15" xfId="0" applyNumberFormat="1" applyFont="1" applyFill="1" applyBorder="1" applyAlignment="1">
      <alignment horizontal="center" vertical="center" wrapText="1"/>
    </xf>
    <xf numFmtId="4" fontId="21" fillId="38" borderId="10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38" fillId="38" borderId="38" xfId="0" applyNumberFormat="1" applyFont="1" applyFill="1" applyBorder="1" applyAlignment="1">
      <alignment horizontal="center" vertical="center" wrapText="1"/>
    </xf>
    <xf numFmtId="4" fontId="38" fillId="33" borderId="38" xfId="0" applyNumberFormat="1" applyFont="1" applyFill="1" applyBorder="1" applyAlignment="1">
      <alignment horizontal="center" vertical="center" wrapText="1"/>
    </xf>
    <xf numFmtId="4" fontId="37" fillId="33" borderId="38" xfId="0" applyNumberFormat="1" applyFont="1" applyFill="1" applyBorder="1" applyAlignment="1">
      <alignment horizontal="center" vertical="center" wrapText="1"/>
    </xf>
    <xf numFmtId="4" fontId="37" fillId="33" borderId="40" xfId="0" applyNumberFormat="1" applyFont="1" applyFill="1" applyBorder="1" applyAlignment="1">
      <alignment horizontal="center" vertical="center" wrapText="1"/>
    </xf>
    <xf numFmtId="4" fontId="21" fillId="39" borderId="37" xfId="0" applyNumberFormat="1" applyFont="1" applyFill="1" applyBorder="1" applyAlignment="1">
      <alignment horizontal="center" vertical="center" wrapText="1"/>
    </xf>
    <xf numFmtId="4" fontId="30" fillId="0" borderId="22" xfId="0" applyNumberFormat="1" applyFont="1" applyFill="1" applyBorder="1" applyAlignment="1">
      <alignment horizontal="right"/>
    </xf>
    <xf numFmtId="4" fontId="30" fillId="0" borderId="22" xfId="0" applyNumberFormat="1" applyFont="1" applyBorder="1" applyAlignment="1">
      <alignment horizontal="right"/>
    </xf>
    <xf numFmtId="4" fontId="30" fillId="0" borderId="23" xfId="0" applyNumberFormat="1" applyFont="1" applyBorder="1" applyAlignment="1">
      <alignment horizontal="right"/>
    </xf>
    <xf numFmtId="4" fontId="30" fillId="0" borderId="26" xfId="0" applyNumberFormat="1" applyFont="1" applyBorder="1" applyAlignment="1">
      <alignment horizontal="right"/>
    </xf>
    <xf numFmtId="4" fontId="30" fillId="0" borderId="27" xfId="0" applyNumberFormat="1" applyFont="1" applyBorder="1" applyAlignment="1">
      <alignment horizontal="right"/>
    </xf>
    <xf numFmtId="4" fontId="29" fillId="0" borderId="0" xfId="0" applyNumberFormat="1" applyFont="1" applyFill="1" applyBorder="1" applyAlignment="1" applyProtection="1"/>
    <xf numFmtId="4" fontId="27" fillId="0" borderId="0" xfId="0" applyNumberFormat="1" applyFont="1" applyFill="1" applyBorder="1" applyAlignment="1" applyProtection="1"/>
    <xf numFmtId="4" fontId="31" fillId="0" borderId="0" xfId="0" applyNumberFormat="1" applyFont="1" applyFill="1" applyBorder="1" applyAlignment="1" applyProtection="1"/>
    <xf numFmtId="0" fontId="21" fillId="33" borderId="41" xfId="0" applyFont="1" applyFill="1" applyBorder="1" applyAlignment="1">
      <alignment horizontal="left" vertical="center" wrapText="1" indent="3"/>
    </xf>
    <xf numFmtId="4" fontId="21" fillId="33" borderId="42" xfId="0" applyNumberFormat="1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left" vertical="center" wrapText="1" indent="1"/>
    </xf>
    <xf numFmtId="4" fontId="21" fillId="33" borderId="20" xfId="0" applyNumberFormat="1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4" fontId="38" fillId="38" borderId="15" xfId="0" applyNumberFormat="1" applyFont="1" applyFill="1" applyBorder="1" applyAlignment="1">
      <alignment horizontal="center" vertical="center" wrapText="1"/>
    </xf>
    <xf numFmtId="4" fontId="37" fillId="33" borderId="15" xfId="0" applyNumberFormat="1" applyFont="1" applyFill="1" applyBorder="1" applyAlignment="1">
      <alignment horizontal="center" vertical="center" wrapText="1"/>
    </xf>
    <xf numFmtId="4" fontId="38" fillId="33" borderId="15" xfId="0" applyNumberFormat="1" applyFont="1" applyFill="1" applyBorder="1" applyAlignment="1">
      <alignment horizontal="center" vertical="center" wrapText="1"/>
    </xf>
    <xf numFmtId="4" fontId="38" fillId="37" borderId="15" xfId="0" applyNumberFormat="1" applyFont="1" applyFill="1" applyBorder="1" applyAlignment="1">
      <alignment horizontal="center" wrapText="1"/>
    </xf>
    <xf numFmtId="4" fontId="38" fillId="35" borderId="15" xfId="0" applyNumberFormat="1" applyFont="1" applyFill="1" applyBorder="1" applyAlignment="1">
      <alignment horizontal="center" wrapText="1"/>
    </xf>
    <xf numFmtId="4" fontId="38" fillId="38" borderId="15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 wrapText="1"/>
    </xf>
    <xf numFmtId="4" fontId="38" fillId="0" borderId="15" xfId="0" applyNumberFormat="1" applyFont="1" applyFill="1" applyBorder="1" applyAlignment="1">
      <alignment horizontal="center" wrapText="1"/>
    </xf>
    <xf numFmtId="4" fontId="38" fillId="33" borderId="15" xfId="0" applyNumberFormat="1" applyFont="1" applyFill="1" applyBorder="1" applyAlignment="1">
      <alignment horizontal="center" wrapText="1"/>
    </xf>
    <xf numFmtId="4" fontId="37" fillId="33" borderId="15" xfId="0" applyNumberFormat="1" applyFont="1" applyFill="1" applyBorder="1" applyAlignment="1">
      <alignment horizontal="center" wrapText="1"/>
    </xf>
    <xf numFmtId="4" fontId="37" fillId="35" borderId="15" xfId="0" applyNumberFormat="1" applyFont="1" applyFill="1" applyBorder="1" applyAlignment="1">
      <alignment horizontal="center" wrapText="1"/>
    </xf>
    <xf numFmtId="4" fontId="39" fillId="33" borderId="15" xfId="0" applyNumberFormat="1" applyFont="1" applyFill="1" applyBorder="1" applyAlignment="1">
      <alignment horizontal="center" wrapText="1"/>
    </xf>
    <xf numFmtId="4" fontId="37" fillId="33" borderId="18" xfId="0" applyNumberFormat="1" applyFont="1" applyFill="1" applyBorder="1" applyAlignment="1">
      <alignment horizontal="center" wrapText="1"/>
    </xf>
    <xf numFmtId="4" fontId="37" fillId="0" borderId="15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38" fillId="0" borderId="15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horizontal="center" vertical="center" wrapText="1"/>
    </xf>
    <xf numFmtId="4" fontId="37" fillId="33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/>
    <xf numFmtId="4" fontId="21" fillId="0" borderId="26" xfId="0" applyNumberFormat="1" applyFont="1" applyBorder="1" applyAlignment="1">
      <alignment horizontal="center" vertical="center" wrapText="1"/>
    </xf>
    <xf numFmtId="4" fontId="21" fillId="0" borderId="27" xfId="0" applyNumberFormat="1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/>
    <xf numFmtId="0" fontId="28" fillId="0" borderId="0" xfId="0" quotePrefix="1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41" fillId="0" borderId="0" xfId="0" applyFont="1"/>
    <xf numFmtId="0" fontId="41" fillId="0" borderId="0" xfId="0" applyFont="1" applyAlignment="1"/>
    <xf numFmtId="0" fontId="40" fillId="0" borderId="0" xfId="0" applyFont="1" applyBorder="1" applyAlignment="1">
      <alignment horizontal="center"/>
    </xf>
    <xf numFmtId="0" fontId="42" fillId="36" borderId="22" xfId="0" applyFont="1" applyFill="1" applyBorder="1" applyAlignment="1">
      <alignment horizontal="center" vertical="center" wrapText="1"/>
    </xf>
    <xf numFmtId="0" fontId="42" fillId="36" borderId="22" xfId="0" quotePrefix="1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vertical="center"/>
    </xf>
    <xf numFmtId="0" fontId="41" fillId="0" borderId="22" xfId="43" applyFont="1" applyBorder="1" applyAlignment="1">
      <alignment vertical="center"/>
    </xf>
    <xf numFmtId="4" fontId="41" fillId="0" borderId="22" xfId="0" applyNumberFormat="1" applyFont="1" applyBorder="1" applyAlignment="1">
      <alignment vertical="center"/>
    </xf>
    <xf numFmtId="0" fontId="25" fillId="0" borderId="0" xfId="0" applyFont="1"/>
    <xf numFmtId="0" fontId="43" fillId="0" borderId="0" xfId="0" applyFont="1" applyAlignment="1">
      <alignment horizontal="center"/>
    </xf>
    <xf numFmtId="0" fontId="43" fillId="0" borderId="0" xfId="0" applyFont="1" applyAlignment="1"/>
    <xf numFmtId="0" fontId="43" fillId="0" borderId="0" xfId="0" applyFont="1" applyBorder="1" applyAlignment="1"/>
    <xf numFmtId="0" fontId="25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1" fillId="0" borderId="22" xfId="0" applyFont="1" applyBorder="1" applyAlignment="1">
      <alignment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30" fillId="0" borderId="45" xfId="0" applyNumberFormat="1" applyFont="1" applyFill="1" applyBorder="1" applyAlignment="1">
      <alignment horizontal="right"/>
    </xf>
    <xf numFmtId="4" fontId="30" fillId="0" borderId="45" xfId="0" applyNumberFormat="1" applyFont="1" applyBorder="1" applyAlignment="1">
      <alignment horizontal="right"/>
    </xf>
    <xf numFmtId="4" fontId="31" fillId="0" borderId="22" xfId="0" applyNumberFormat="1" applyFont="1" applyBorder="1" applyAlignment="1">
      <alignment horizontal="center" vertical="center" wrapText="1"/>
    </xf>
    <xf numFmtId="4" fontId="31" fillId="0" borderId="30" xfId="0" applyNumberFormat="1" applyFont="1" applyBorder="1" applyAlignment="1">
      <alignment horizontal="center" vertical="center" wrapText="1"/>
    </xf>
    <xf numFmtId="4" fontId="31" fillId="40" borderId="30" xfId="0" applyNumberFormat="1" applyFont="1" applyFill="1" applyBorder="1" applyAlignment="1">
      <alignment horizontal="center" vertical="center" wrapText="1"/>
    </xf>
    <xf numFmtId="4" fontId="31" fillId="40" borderId="22" xfId="0" applyNumberFormat="1" applyFont="1" applyFill="1" applyBorder="1" applyAlignment="1">
      <alignment horizontal="center" vertical="center" wrapText="1"/>
    </xf>
    <xf numFmtId="0" fontId="32" fillId="40" borderId="28" xfId="0" applyNumberFormat="1" applyFont="1" applyFill="1" applyBorder="1" applyAlignment="1" applyProtection="1">
      <alignment horizontal="left" wrapText="1"/>
    </xf>
    <xf numFmtId="4" fontId="30" fillId="40" borderId="23" xfId="0" applyNumberFormat="1" applyFont="1" applyFill="1" applyBorder="1" applyAlignment="1">
      <alignment horizontal="right"/>
    </xf>
    <xf numFmtId="4" fontId="30" fillId="40" borderId="44" xfId="0" applyNumberFormat="1" applyFont="1" applyFill="1" applyBorder="1" applyAlignment="1">
      <alignment horizontal="right"/>
    </xf>
    <xf numFmtId="4" fontId="31" fillId="40" borderId="47" xfId="0" applyNumberFormat="1" applyFont="1" applyFill="1" applyBorder="1" applyAlignment="1">
      <alignment horizontal="center" vertical="center" wrapText="1"/>
    </xf>
    <xf numFmtId="4" fontId="31" fillId="40" borderId="48" xfId="0" applyNumberFormat="1" applyFont="1" applyFill="1" applyBorder="1" applyAlignment="1">
      <alignment horizontal="center" vertical="center" wrapText="1"/>
    </xf>
    <xf numFmtId="0" fontId="32" fillId="40" borderId="29" xfId="0" applyFont="1" applyFill="1" applyBorder="1" applyAlignment="1">
      <alignment horizontal="left"/>
    </xf>
    <xf numFmtId="4" fontId="30" fillId="40" borderId="22" xfId="0" applyNumberFormat="1" applyFont="1" applyFill="1" applyBorder="1" applyAlignment="1">
      <alignment horizontal="right"/>
    </xf>
    <xf numFmtId="4" fontId="30" fillId="40" borderId="45" xfId="0" applyNumberFormat="1" applyFont="1" applyFill="1" applyBorder="1" applyAlignment="1">
      <alignment horizontal="right"/>
    </xf>
    <xf numFmtId="0" fontId="32" fillId="40" borderId="31" xfId="0" quotePrefix="1" applyNumberFormat="1" applyFont="1" applyFill="1" applyBorder="1" applyAlignment="1" applyProtection="1">
      <alignment horizontal="left" wrapText="1"/>
    </xf>
    <xf numFmtId="4" fontId="30" fillId="40" borderId="32" xfId="0" applyNumberFormat="1" applyFont="1" applyFill="1" applyBorder="1" applyAlignment="1" applyProtection="1">
      <alignment horizontal="right" wrapText="1"/>
    </xf>
    <xf numFmtId="4" fontId="32" fillId="40" borderId="32" xfId="0" applyNumberFormat="1" applyFont="1" applyFill="1" applyBorder="1" applyAlignment="1" applyProtection="1">
      <alignment horizontal="right" wrapText="1"/>
    </xf>
    <xf numFmtId="4" fontId="32" fillId="40" borderId="46" xfId="0" applyNumberFormat="1" applyFont="1" applyFill="1" applyBorder="1" applyAlignment="1" applyProtection="1">
      <alignment horizontal="right" wrapText="1"/>
    </xf>
    <xf numFmtId="4" fontId="31" fillId="40" borderId="32" xfId="0" applyNumberFormat="1" applyFont="1" applyFill="1" applyBorder="1" applyAlignment="1">
      <alignment horizontal="center" vertical="center" wrapText="1"/>
    </xf>
    <xf numFmtId="4" fontId="31" fillId="40" borderId="33" xfId="0" applyNumberFormat="1" applyFont="1" applyFill="1" applyBorder="1" applyAlignment="1">
      <alignment horizontal="center" vertical="center" wrapText="1"/>
    </xf>
    <xf numFmtId="0" fontId="30" fillId="40" borderId="31" xfId="0" applyNumberFormat="1" applyFont="1" applyFill="1" applyBorder="1" applyAlignment="1" applyProtection="1">
      <alignment horizontal="left" wrapText="1"/>
    </xf>
    <xf numFmtId="4" fontId="30" fillId="40" borderId="32" xfId="0" quotePrefix="1" applyNumberFormat="1" applyFont="1" applyFill="1" applyBorder="1" applyAlignment="1">
      <alignment horizontal="right"/>
    </xf>
    <xf numFmtId="4" fontId="30" fillId="40" borderId="32" xfId="0" applyNumberFormat="1" applyFont="1" applyFill="1" applyBorder="1" applyAlignment="1">
      <alignment horizontal="right"/>
    </xf>
    <xf numFmtId="4" fontId="21" fillId="0" borderId="49" xfId="0" applyNumberFormat="1" applyFont="1" applyBorder="1" applyAlignment="1">
      <alignment horizontal="center" vertical="center" wrapText="1"/>
    </xf>
    <xf numFmtId="4" fontId="21" fillId="0" borderId="50" xfId="0" applyNumberFormat="1" applyFont="1" applyBorder="1" applyAlignment="1">
      <alignment horizontal="center" vertical="center" wrapText="1"/>
    </xf>
    <xf numFmtId="3" fontId="29" fillId="0" borderId="24" xfId="0" applyNumberFormat="1" applyFont="1" applyFill="1" applyBorder="1" applyAlignment="1" applyProtection="1"/>
    <xf numFmtId="0" fontId="29" fillId="0" borderId="30" xfId="0" applyNumberFormat="1" applyFont="1" applyFill="1" applyBorder="1" applyAlignment="1" applyProtection="1"/>
    <xf numFmtId="0" fontId="33" fillId="40" borderId="33" xfId="0" applyNumberFormat="1" applyFont="1" applyFill="1" applyBorder="1" applyAlignment="1" applyProtection="1"/>
    <xf numFmtId="4" fontId="30" fillId="0" borderId="44" xfId="0" applyNumberFormat="1" applyFont="1" applyBorder="1" applyAlignment="1">
      <alignment horizontal="right"/>
    </xf>
    <xf numFmtId="4" fontId="30" fillId="40" borderId="46" xfId="0" applyNumberFormat="1" applyFont="1" applyFill="1" applyBorder="1" applyAlignment="1">
      <alignment horizontal="right"/>
    </xf>
    <xf numFmtId="0" fontId="29" fillId="0" borderId="23" xfId="0" applyNumberFormat="1" applyFont="1" applyFill="1" applyBorder="1" applyAlignment="1" applyProtection="1"/>
    <xf numFmtId="0" fontId="29" fillId="0" borderId="22" xfId="0" applyNumberFormat="1" applyFont="1" applyFill="1" applyBorder="1" applyAlignment="1" applyProtection="1"/>
    <xf numFmtId="0" fontId="29" fillId="40" borderId="32" xfId="0" applyNumberFormat="1" applyFont="1" applyFill="1" applyBorder="1" applyAlignment="1" applyProtection="1"/>
    <xf numFmtId="4" fontId="30" fillId="40" borderId="46" xfId="0" applyNumberFormat="1" applyFont="1" applyFill="1" applyBorder="1" applyAlignment="1" applyProtection="1">
      <alignment horizontal="right" wrapText="1"/>
    </xf>
    <xf numFmtId="4" fontId="21" fillId="0" borderId="54" xfId="0" applyNumberFormat="1" applyFont="1" applyBorder="1" applyAlignment="1">
      <alignment horizontal="center" vertical="center" wrapText="1"/>
    </xf>
    <xf numFmtId="4" fontId="21" fillId="0" borderId="53" xfId="0" applyNumberFormat="1" applyFont="1" applyBorder="1" applyAlignment="1">
      <alignment horizontal="center" vertical="center" wrapText="1"/>
    </xf>
    <xf numFmtId="4" fontId="21" fillId="0" borderId="55" xfId="0" applyNumberFormat="1" applyFont="1" applyBorder="1" applyAlignment="1">
      <alignment horizontal="center" vertical="center" wrapText="1"/>
    </xf>
    <xf numFmtId="0" fontId="28" fillId="0" borderId="0" xfId="42" applyNumberFormat="1" applyFont="1" applyFill="1" applyBorder="1" applyAlignment="1" applyProtection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0" fillId="0" borderId="0" xfId="0" applyAlignment="1"/>
    <xf numFmtId="0" fontId="30" fillId="38" borderId="28" xfId="0" applyNumberFormat="1" applyFont="1" applyFill="1" applyBorder="1" applyAlignment="1" applyProtection="1">
      <alignment horizontal="left" wrapText="1"/>
    </xf>
    <xf numFmtId="4" fontId="30" fillId="38" borderId="23" xfId="0" quotePrefix="1" applyNumberFormat="1" applyFont="1" applyFill="1" applyBorder="1" applyAlignment="1">
      <alignment horizontal="right"/>
    </xf>
    <xf numFmtId="4" fontId="30" fillId="38" borderId="44" xfId="0" applyNumberFormat="1" applyFont="1" applyFill="1" applyBorder="1" applyAlignment="1" applyProtection="1">
      <alignment horizontal="right" wrapText="1"/>
    </xf>
    <xf numFmtId="164" fontId="31" fillId="38" borderId="51" xfId="0" applyNumberFormat="1" applyFont="1" applyFill="1" applyBorder="1" applyAlignment="1" applyProtection="1"/>
    <xf numFmtId="164" fontId="31" fillId="38" borderId="52" xfId="0" applyNumberFormat="1" applyFont="1" applyFill="1" applyBorder="1" applyAlignment="1" applyProtection="1"/>
    <xf numFmtId="164" fontId="31" fillId="40" borderId="32" xfId="0" applyNumberFormat="1" applyFont="1" applyFill="1" applyBorder="1" applyAlignment="1" applyProtection="1"/>
    <xf numFmtId="164" fontId="31" fillId="40" borderId="33" xfId="0" applyNumberFormat="1" applyFont="1" applyFill="1" applyBorder="1" applyAlignment="1" applyProtection="1"/>
  </cellXfs>
  <cellStyles count="44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 2" xfId="43" xr:uid="{E51FCD49-D3FD-4EC9-9605-20658BA0327E}"/>
    <cellStyle name="Normalno" xfId="0" builtinId="0"/>
    <cellStyle name="Normalno 3" xfId="42" xr:uid="{00000000-0005-0000-0000-000025000000}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colors>
    <mruColors>
      <color rgb="FF99CCFF"/>
      <color rgb="FF6699FF"/>
      <color rgb="FF66CCFF"/>
      <color rgb="FF33CCFF"/>
      <color rgb="FF0099FF"/>
      <color rgb="FF88CEFA"/>
      <color rgb="FF88FAE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workbookViewId="0">
      <selection activeCell="E12" sqref="E12:F13"/>
    </sheetView>
  </sheetViews>
  <sheetFormatPr defaultColWidth="11.44140625" defaultRowHeight="13.2" x14ac:dyDescent="0.25"/>
  <cols>
    <col min="1" max="1" width="52.6640625" style="95" customWidth="1"/>
    <col min="2" max="4" width="15.77734375" style="66" customWidth="1"/>
    <col min="5" max="5" width="11.44140625" style="95"/>
    <col min="6" max="6" width="12.77734375" style="95" customWidth="1"/>
    <col min="7" max="7" width="21.6640625" style="95" bestFit="1" customWidth="1"/>
    <col min="8" max="252" width="11.44140625" style="95"/>
    <col min="253" max="254" width="4.33203125" style="95" customWidth="1"/>
    <col min="255" max="255" width="5.5546875" style="95" customWidth="1"/>
    <col min="256" max="256" width="5.33203125" style="95" customWidth="1"/>
    <col min="257" max="257" width="44.6640625" style="95" customWidth="1"/>
    <col min="258" max="258" width="15.88671875" style="95" bestFit="1" customWidth="1"/>
    <col min="259" max="259" width="17.33203125" style="95" customWidth="1"/>
    <col min="260" max="260" width="16.6640625" style="95" customWidth="1"/>
    <col min="261" max="261" width="11.44140625" style="95"/>
    <col min="262" max="262" width="16.33203125" style="95" bestFit="1" customWidth="1"/>
    <col min="263" max="263" width="21.6640625" style="95" bestFit="1" customWidth="1"/>
    <col min="264" max="508" width="11.44140625" style="95"/>
    <col min="509" max="510" width="4.33203125" style="95" customWidth="1"/>
    <col min="511" max="511" width="5.5546875" style="95" customWidth="1"/>
    <col min="512" max="512" width="5.33203125" style="95" customWidth="1"/>
    <col min="513" max="513" width="44.6640625" style="95" customWidth="1"/>
    <col min="514" max="514" width="15.88671875" style="95" bestFit="1" customWidth="1"/>
    <col min="515" max="515" width="17.33203125" style="95" customWidth="1"/>
    <col min="516" max="516" width="16.6640625" style="95" customWidth="1"/>
    <col min="517" max="517" width="11.44140625" style="95"/>
    <col min="518" max="518" width="16.33203125" style="95" bestFit="1" customWidth="1"/>
    <col min="519" max="519" width="21.6640625" style="95" bestFit="1" customWidth="1"/>
    <col min="520" max="764" width="11.44140625" style="95"/>
    <col min="765" max="766" width="4.33203125" style="95" customWidth="1"/>
    <col min="767" max="767" width="5.5546875" style="95" customWidth="1"/>
    <col min="768" max="768" width="5.33203125" style="95" customWidth="1"/>
    <col min="769" max="769" width="44.6640625" style="95" customWidth="1"/>
    <col min="770" max="770" width="15.88671875" style="95" bestFit="1" customWidth="1"/>
    <col min="771" max="771" width="17.33203125" style="95" customWidth="1"/>
    <col min="772" max="772" width="16.6640625" style="95" customWidth="1"/>
    <col min="773" max="773" width="11.44140625" style="95"/>
    <col min="774" max="774" width="16.33203125" style="95" bestFit="1" customWidth="1"/>
    <col min="775" max="775" width="21.6640625" style="95" bestFit="1" customWidth="1"/>
    <col min="776" max="1020" width="11.44140625" style="95"/>
    <col min="1021" max="1022" width="4.33203125" style="95" customWidth="1"/>
    <col min="1023" max="1023" width="5.5546875" style="95" customWidth="1"/>
    <col min="1024" max="1024" width="5.33203125" style="95" customWidth="1"/>
    <col min="1025" max="1025" width="44.6640625" style="95" customWidth="1"/>
    <col min="1026" max="1026" width="15.88671875" style="95" bestFit="1" customWidth="1"/>
    <col min="1027" max="1027" width="17.33203125" style="95" customWidth="1"/>
    <col min="1028" max="1028" width="16.6640625" style="95" customWidth="1"/>
    <col min="1029" max="1029" width="11.44140625" style="95"/>
    <col min="1030" max="1030" width="16.33203125" style="95" bestFit="1" customWidth="1"/>
    <col min="1031" max="1031" width="21.6640625" style="95" bestFit="1" customWidth="1"/>
    <col min="1032" max="1276" width="11.44140625" style="95"/>
    <col min="1277" max="1278" width="4.33203125" style="95" customWidth="1"/>
    <col min="1279" max="1279" width="5.5546875" style="95" customWidth="1"/>
    <col min="1280" max="1280" width="5.33203125" style="95" customWidth="1"/>
    <col min="1281" max="1281" width="44.6640625" style="95" customWidth="1"/>
    <col min="1282" max="1282" width="15.88671875" style="95" bestFit="1" customWidth="1"/>
    <col min="1283" max="1283" width="17.33203125" style="95" customWidth="1"/>
    <col min="1284" max="1284" width="16.6640625" style="95" customWidth="1"/>
    <col min="1285" max="1285" width="11.44140625" style="95"/>
    <col min="1286" max="1286" width="16.33203125" style="95" bestFit="1" customWidth="1"/>
    <col min="1287" max="1287" width="21.6640625" style="95" bestFit="1" customWidth="1"/>
    <col min="1288" max="1532" width="11.44140625" style="95"/>
    <col min="1533" max="1534" width="4.33203125" style="95" customWidth="1"/>
    <col min="1535" max="1535" width="5.5546875" style="95" customWidth="1"/>
    <col min="1536" max="1536" width="5.33203125" style="95" customWidth="1"/>
    <col min="1537" max="1537" width="44.6640625" style="95" customWidth="1"/>
    <col min="1538" max="1538" width="15.88671875" style="95" bestFit="1" customWidth="1"/>
    <col min="1539" max="1539" width="17.33203125" style="95" customWidth="1"/>
    <col min="1540" max="1540" width="16.6640625" style="95" customWidth="1"/>
    <col min="1541" max="1541" width="11.44140625" style="95"/>
    <col min="1542" max="1542" width="16.33203125" style="95" bestFit="1" customWidth="1"/>
    <col min="1543" max="1543" width="21.6640625" style="95" bestFit="1" customWidth="1"/>
    <col min="1544" max="1788" width="11.44140625" style="95"/>
    <col min="1789" max="1790" width="4.33203125" style="95" customWidth="1"/>
    <col min="1791" max="1791" width="5.5546875" style="95" customWidth="1"/>
    <col min="1792" max="1792" width="5.33203125" style="95" customWidth="1"/>
    <col min="1793" max="1793" width="44.6640625" style="95" customWidth="1"/>
    <col min="1794" max="1794" width="15.88671875" style="95" bestFit="1" customWidth="1"/>
    <col min="1795" max="1795" width="17.33203125" style="95" customWidth="1"/>
    <col min="1796" max="1796" width="16.6640625" style="95" customWidth="1"/>
    <col min="1797" max="1797" width="11.44140625" style="95"/>
    <col min="1798" max="1798" width="16.33203125" style="95" bestFit="1" customWidth="1"/>
    <col min="1799" max="1799" width="21.6640625" style="95" bestFit="1" customWidth="1"/>
    <col min="1800" max="2044" width="11.44140625" style="95"/>
    <col min="2045" max="2046" width="4.33203125" style="95" customWidth="1"/>
    <col min="2047" max="2047" width="5.5546875" style="95" customWidth="1"/>
    <col min="2048" max="2048" width="5.33203125" style="95" customWidth="1"/>
    <col min="2049" max="2049" width="44.6640625" style="95" customWidth="1"/>
    <col min="2050" max="2050" width="15.88671875" style="95" bestFit="1" customWidth="1"/>
    <col min="2051" max="2051" width="17.33203125" style="95" customWidth="1"/>
    <col min="2052" max="2052" width="16.6640625" style="95" customWidth="1"/>
    <col min="2053" max="2053" width="11.44140625" style="95"/>
    <col min="2054" max="2054" width="16.33203125" style="95" bestFit="1" customWidth="1"/>
    <col min="2055" max="2055" width="21.6640625" style="95" bestFit="1" customWidth="1"/>
    <col min="2056" max="2300" width="11.44140625" style="95"/>
    <col min="2301" max="2302" width="4.33203125" style="95" customWidth="1"/>
    <col min="2303" max="2303" width="5.5546875" style="95" customWidth="1"/>
    <col min="2304" max="2304" width="5.33203125" style="95" customWidth="1"/>
    <col min="2305" max="2305" width="44.6640625" style="95" customWidth="1"/>
    <col min="2306" max="2306" width="15.88671875" style="95" bestFit="1" customWidth="1"/>
    <col min="2307" max="2307" width="17.33203125" style="95" customWidth="1"/>
    <col min="2308" max="2308" width="16.6640625" style="95" customWidth="1"/>
    <col min="2309" max="2309" width="11.44140625" style="95"/>
    <col min="2310" max="2310" width="16.33203125" style="95" bestFit="1" customWidth="1"/>
    <col min="2311" max="2311" width="21.6640625" style="95" bestFit="1" customWidth="1"/>
    <col min="2312" max="2556" width="11.44140625" style="95"/>
    <col min="2557" max="2558" width="4.33203125" style="95" customWidth="1"/>
    <col min="2559" max="2559" width="5.5546875" style="95" customWidth="1"/>
    <col min="2560" max="2560" width="5.33203125" style="95" customWidth="1"/>
    <col min="2561" max="2561" width="44.6640625" style="95" customWidth="1"/>
    <col min="2562" max="2562" width="15.88671875" style="95" bestFit="1" customWidth="1"/>
    <col min="2563" max="2563" width="17.33203125" style="95" customWidth="1"/>
    <col min="2564" max="2564" width="16.6640625" style="95" customWidth="1"/>
    <col min="2565" max="2565" width="11.44140625" style="95"/>
    <col min="2566" max="2566" width="16.33203125" style="95" bestFit="1" customWidth="1"/>
    <col min="2567" max="2567" width="21.6640625" style="95" bestFit="1" customWidth="1"/>
    <col min="2568" max="2812" width="11.44140625" style="95"/>
    <col min="2813" max="2814" width="4.33203125" style="95" customWidth="1"/>
    <col min="2815" max="2815" width="5.5546875" style="95" customWidth="1"/>
    <col min="2816" max="2816" width="5.33203125" style="95" customWidth="1"/>
    <col min="2817" max="2817" width="44.6640625" style="95" customWidth="1"/>
    <col min="2818" max="2818" width="15.88671875" style="95" bestFit="1" customWidth="1"/>
    <col min="2819" max="2819" width="17.33203125" style="95" customWidth="1"/>
    <col min="2820" max="2820" width="16.6640625" style="95" customWidth="1"/>
    <col min="2821" max="2821" width="11.44140625" style="95"/>
    <col min="2822" max="2822" width="16.33203125" style="95" bestFit="1" customWidth="1"/>
    <col min="2823" max="2823" width="21.6640625" style="95" bestFit="1" customWidth="1"/>
    <col min="2824" max="3068" width="11.44140625" style="95"/>
    <col min="3069" max="3070" width="4.33203125" style="95" customWidth="1"/>
    <col min="3071" max="3071" width="5.5546875" style="95" customWidth="1"/>
    <col min="3072" max="3072" width="5.33203125" style="95" customWidth="1"/>
    <col min="3073" max="3073" width="44.6640625" style="95" customWidth="1"/>
    <col min="3074" max="3074" width="15.88671875" style="95" bestFit="1" customWidth="1"/>
    <col min="3075" max="3075" width="17.33203125" style="95" customWidth="1"/>
    <col min="3076" max="3076" width="16.6640625" style="95" customWidth="1"/>
    <col min="3077" max="3077" width="11.44140625" style="95"/>
    <col min="3078" max="3078" width="16.33203125" style="95" bestFit="1" customWidth="1"/>
    <col min="3079" max="3079" width="21.6640625" style="95" bestFit="1" customWidth="1"/>
    <col min="3080" max="3324" width="11.44140625" style="95"/>
    <col min="3325" max="3326" width="4.33203125" style="95" customWidth="1"/>
    <col min="3327" max="3327" width="5.5546875" style="95" customWidth="1"/>
    <col min="3328" max="3328" width="5.33203125" style="95" customWidth="1"/>
    <col min="3329" max="3329" width="44.6640625" style="95" customWidth="1"/>
    <col min="3330" max="3330" width="15.88671875" style="95" bestFit="1" customWidth="1"/>
    <col min="3331" max="3331" width="17.33203125" style="95" customWidth="1"/>
    <col min="3332" max="3332" width="16.6640625" style="95" customWidth="1"/>
    <col min="3333" max="3333" width="11.44140625" style="95"/>
    <col min="3334" max="3334" width="16.33203125" style="95" bestFit="1" customWidth="1"/>
    <col min="3335" max="3335" width="21.6640625" style="95" bestFit="1" customWidth="1"/>
    <col min="3336" max="3580" width="11.44140625" style="95"/>
    <col min="3581" max="3582" width="4.33203125" style="95" customWidth="1"/>
    <col min="3583" max="3583" width="5.5546875" style="95" customWidth="1"/>
    <col min="3584" max="3584" width="5.33203125" style="95" customWidth="1"/>
    <col min="3585" max="3585" width="44.6640625" style="95" customWidth="1"/>
    <col min="3586" max="3586" width="15.88671875" style="95" bestFit="1" customWidth="1"/>
    <col min="3587" max="3587" width="17.33203125" style="95" customWidth="1"/>
    <col min="3588" max="3588" width="16.6640625" style="95" customWidth="1"/>
    <col min="3589" max="3589" width="11.44140625" style="95"/>
    <col min="3590" max="3590" width="16.33203125" style="95" bestFit="1" customWidth="1"/>
    <col min="3591" max="3591" width="21.6640625" style="95" bestFit="1" customWidth="1"/>
    <col min="3592" max="3836" width="11.44140625" style="95"/>
    <col min="3837" max="3838" width="4.33203125" style="95" customWidth="1"/>
    <col min="3839" max="3839" width="5.5546875" style="95" customWidth="1"/>
    <col min="3840" max="3840" width="5.33203125" style="95" customWidth="1"/>
    <col min="3841" max="3841" width="44.6640625" style="95" customWidth="1"/>
    <col min="3842" max="3842" width="15.88671875" style="95" bestFit="1" customWidth="1"/>
    <col min="3843" max="3843" width="17.33203125" style="95" customWidth="1"/>
    <col min="3844" max="3844" width="16.6640625" style="95" customWidth="1"/>
    <col min="3845" max="3845" width="11.44140625" style="95"/>
    <col min="3846" max="3846" width="16.33203125" style="95" bestFit="1" customWidth="1"/>
    <col min="3847" max="3847" width="21.6640625" style="95" bestFit="1" customWidth="1"/>
    <col min="3848" max="4092" width="11.44140625" style="95"/>
    <col min="4093" max="4094" width="4.33203125" style="95" customWidth="1"/>
    <col min="4095" max="4095" width="5.5546875" style="95" customWidth="1"/>
    <col min="4096" max="4096" width="5.33203125" style="95" customWidth="1"/>
    <col min="4097" max="4097" width="44.6640625" style="95" customWidth="1"/>
    <col min="4098" max="4098" width="15.88671875" style="95" bestFit="1" customWidth="1"/>
    <col min="4099" max="4099" width="17.33203125" style="95" customWidth="1"/>
    <col min="4100" max="4100" width="16.6640625" style="95" customWidth="1"/>
    <col min="4101" max="4101" width="11.44140625" style="95"/>
    <col min="4102" max="4102" width="16.33203125" style="95" bestFit="1" customWidth="1"/>
    <col min="4103" max="4103" width="21.6640625" style="95" bestFit="1" customWidth="1"/>
    <col min="4104" max="4348" width="11.44140625" style="95"/>
    <col min="4349" max="4350" width="4.33203125" style="95" customWidth="1"/>
    <col min="4351" max="4351" width="5.5546875" style="95" customWidth="1"/>
    <col min="4352" max="4352" width="5.33203125" style="95" customWidth="1"/>
    <col min="4353" max="4353" width="44.6640625" style="95" customWidth="1"/>
    <col min="4354" max="4354" width="15.88671875" style="95" bestFit="1" customWidth="1"/>
    <col min="4355" max="4355" width="17.33203125" style="95" customWidth="1"/>
    <col min="4356" max="4356" width="16.6640625" style="95" customWidth="1"/>
    <col min="4357" max="4357" width="11.44140625" style="95"/>
    <col min="4358" max="4358" width="16.33203125" style="95" bestFit="1" customWidth="1"/>
    <col min="4359" max="4359" width="21.6640625" style="95" bestFit="1" customWidth="1"/>
    <col min="4360" max="4604" width="11.44140625" style="95"/>
    <col min="4605" max="4606" width="4.33203125" style="95" customWidth="1"/>
    <col min="4607" max="4607" width="5.5546875" style="95" customWidth="1"/>
    <col min="4608" max="4608" width="5.33203125" style="95" customWidth="1"/>
    <col min="4609" max="4609" width="44.6640625" style="95" customWidth="1"/>
    <col min="4610" max="4610" width="15.88671875" style="95" bestFit="1" customWidth="1"/>
    <col min="4611" max="4611" width="17.33203125" style="95" customWidth="1"/>
    <col min="4612" max="4612" width="16.6640625" style="95" customWidth="1"/>
    <col min="4613" max="4613" width="11.44140625" style="95"/>
    <col min="4614" max="4614" width="16.33203125" style="95" bestFit="1" customWidth="1"/>
    <col min="4615" max="4615" width="21.6640625" style="95" bestFit="1" customWidth="1"/>
    <col min="4616" max="4860" width="11.44140625" style="95"/>
    <col min="4861" max="4862" width="4.33203125" style="95" customWidth="1"/>
    <col min="4863" max="4863" width="5.5546875" style="95" customWidth="1"/>
    <col min="4864" max="4864" width="5.33203125" style="95" customWidth="1"/>
    <col min="4865" max="4865" width="44.6640625" style="95" customWidth="1"/>
    <col min="4866" max="4866" width="15.88671875" style="95" bestFit="1" customWidth="1"/>
    <col min="4867" max="4867" width="17.33203125" style="95" customWidth="1"/>
    <col min="4868" max="4868" width="16.6640625" style="95" customWidth="1"/>
    <col min="4869" max="4869" width="11.44140625" style="95"/>
    <col min="4870" max="4870" width="16.33203125" style="95" bestFit="1" customWidth="1"/>
    <col min="4871" max="4871" width="21.6640625" style="95" bestFit="1" customWidth="1"/>
    <col min="4872" max="5116" width="11.44140625" style="95"/>
    <col min="5117" max="5118" width="4.33203125" style="95" customWidth="1"/>
    <col min="5119" max="5119" width="5.5546875" style="95" customWidth="1"/>
    <col min="5120" max="5120" width="5.33203125" style="95" customWidth="1"/>
    <col min="5121" max="5121" width="44.6640625" style="95" customWidth="1"/>
    <col min="5122" max="5122" width="15.88671875" style="95" bestFit="1" customWidth="1"/>
    <col min="5123" max="5123" width="17.33203125" style="95" customWidth="1"/>
    <col min="5124" max="5124" width="16.6640625" style="95" customWidth="1"/>
    <col min="5125" max="5125" width="11.44140625" style="95"/>
    <col min="5126" max="5126" width="16.33203125" style="95" bestFit="1" customWidth="1"/>
    <col min="5127" max="5127" width="21.6640625" style="95" bestFit="1" customWidth="1"/>
    <col min="5128" max="5372" width="11.44140625" style="95"/>
    <col min="5373" max="5374" width="4.33203125" style="95" customWidth="1"/>
    <col min="5375" max="5375" width="5.5546875" style="95" customWidth="1"/>
    <col min="5376" max="5376" width="5.33203125" style="95" customWidth="1"/>
    <col min="5377" max="5377" width="44.6640625" style="95" customWidth="1"/>
    <col min="5378" max="5378" width="15.88671875" style="95" bestFit="1" customWidth="1"/>
    <col min="5379" max="5379" width="17.33203125" style="95" customWidth="1"/>
    <col min="5380" max="5380" width="16.6640625" style="95" customWidth="1"/>
    <col min="5381" max="5381" width="11.44140625" style="95"/>
    <col min="5382" max="5382" width="16.33203125" style="95" bestFit="1" customWidth="1"/>
    <col min="5383" max="5383" width="21.6640625" style="95" bestFit="1" customWidth="1"/>
    <col min="5384" max="5628" width="11.44140625" style="95"/>
    <col min="5629" max="5630" width="4.33203125" style="95" customWidth="1"/>
    <col min="5631" max="5631" width="5.5546875" style="95" customWidth="1"/>
    <col min="5632" max="5632" width="5.33203125" style="95" customWidth="1"/>
    <col min="5633" max="5633" width="44.6640625" style="95" customWidth="1"/>
    <col min="5634" max="5634" width="15.88671875" style="95" bestFit="1" customWidth="1"/>
    <col min="5635" max="5635" width="17.33203125" style="95" customWidth="1"/>
    <col min="5636" max="5636" width="16.6640625" style="95" customWidth="1"/>
    <col min="5637" max="5637" width="11.44140625" style="95"/>
    <col min="5638" max="5638" width="16.33203125" style="95" bestFit="1" customWidth="1"/>
    <col min="5639" max="5639" width="21.6640625" style="95" bestFit="1" customWidth="1"/>
    <col min="5640" max="5884" width="11.44140625" style="95"/>
    <col min="5885" max="5886" width="4.33203125" style="95" customWidth="1"/>
    <col min="5887" max="5887" width="5.5546875" style="95" customWidth="1"/>
    <col min="5888" max="5888" width="5.33203125" style="95" customWidth="1"/>
    <col min="5889" max="5889" width="44.6640625" style="95" customWidth="1"/>
    <col min="5890" max="5890" width="15.88671875" style="95" bestFit="1" customWidth="1"/>
    <col min="5891" max="5891" width="17.33203125" style="95" customWidth="1"/>
    <col min="5892" max="5892" width="16.6640625" style="95" customWidth="1"/>
    <col min="5893" max="5893" width="11.44140625" style="95"/>
    <col min="5894" max="5894" width="16.33203125" style="95" bestFit="1" customWidth="1"/>
    <col min="5895" max="5895" width="21.6640625" style="95" bestFit="1" customWidth="1"/>
    <col min="5896" max="6140" width="11.44140625" style="95"/>
    <col min="6141" max="6142" width="4.33203125" style="95" customWidth="1"/>
    <col min="6143" max="6143" width="5.5546875" style="95" customWidth="1"/>
    <col min="6144" max="6144" width="5.33203125" style="95" customWidth="1"/>
    <col min="6145" max="6145" width="44.6640625" style="95" customWidth="1"/>
    <col min="6146" max="6146" width="15.88671875" style="95" bestFit="1" customWidth="1"/>
    <col min="6147" max="6147" width="17.33203125" style="95" customWidth="1"/>
    <col min="6148" max="6148" width="16.6640625" style="95" customWidth="1"/>
    <col min="6149" max="6149" width="11.44140625" style="95"/>
    <col min="6150" max="6150" width="16.33203125" style="95" bestFit="1" customWidth="1"/>
    <col min="6151" max="6151" width="21.6640625" style="95" bestFit="1" customWidth="1"/>
    <col min="6152" max="6396" width="11.44140625" style="95"/>
    <col min="6397" max="6398" width="4.33203125" style="95" customWidth="1"/>
    <col min="6399" max="6399" width="5.5546875" style="95" customWidth="1"/>
    <col min="6400" max="6400" width="5.33203125" style="95" customWidth="1"/>
    <col min="6401" max="6401" width="44.6640625" style="95" customWidth="1"/>
    <col min="6402" max="6402" width="15.88671875" style="95" bestFit="1" customWidth="1"/>
    <col min="6403" max="6403" width="17.33203125" style="95" customWidth="1"/>
    <col min="6404" max="6404" width="16.6640625" style="95" customWidth="1"/>
    <col min="6405" max="6405" width="11.44140625" style="95"/>
    <col min="6406" max="6406" width="16.33203125" style="95" bestFit="1" customWidth="1"/>
    <col min="6407" max="6407" width="21.6640625" style="95" bestFit="1" customWidth="1"/>
    <col min="6408" max="6652" width="11.44140625" style="95"/>
    <col min="6653" max="6654" width="4.33203125" style="95" customWidth="1"/>
    <col min="6655" max="6655" width="5.5546875" style="95" customWidth="1"/>
    <col min="6656" max="6656" width="5.33203125" style="95" customWidth="1"/>
    <col min="6657" max="6657" width="44.6640625" style="95" customWidth="1"/>
    <col min="6658" max="6658" width="15.88671875" style="95" bestFit="1" customWidth="1"/>
    <col min="6659" max="6659" width="17.33203125" style="95" customWidth="1"/>
    <col min="6660" max="6660" width="16.6640625" style="95" customWidth="1"/>
    <col min="6661" max="6661" width="11.44140625" style="95"/>
    <col min="6662" max="6662" width="16.33203125" style="95" bestFit="1" customWidth="1"/>
    <col min="6663" max="6663" width="21.6640625" style="95" bestFit="1" customWidth="1"/>
    <col min="6664" max="6908" width="11.44140625" style="95"/>
    <col min="6909" max="6910" width="4.33203125" style="95" customWidth="1"/>
    <col min="6911" max="6911" width="5.5546875" style="95" customWidth="1"/>
    <col min="6912" max="6912" width="5.33203125" style="95" customWidth="1"/>
    <col min="6913" max="6913" width="44.6640625" style="95" customWidth="1"/>
    <col min="6914" max="6914" width="15.88671875" style="95" bestFit="1" customWidth="1"/>
    <col min="6915" max="6915" width="17.33203125" style="95" customWidth="1"/>
    <col min="6916" max="6916" width="16.6640625" style="95" customWidth="1"/>
    <col min="6917" max="6917" width="11.44140625" style="95"/>
    <col min="6918" max="6918" width="16.33203125" style="95" bestFit="1" customWidth="1"/>
    <col min="6919" max="6919" width="21.6640625" style="95" bestFit="1" customWidth="1"/>
    <col min="6920" max="7164" width="11.44140625" style="95"/>
    <col min="7165" max="7166" width="4.33203125" style="95" customWidth="1"/>
    <col min="7167" max="7167" width="5.5546875" style="95" customWidth="1"/>
    <col min="7168" max="7168" width="5.33203125" style="95" customWidth="1"/>
    <col min="7169" max="7169" width="44.6640625" style="95" customWidth="1"/>
    <col min="7170" max="7170" width="15.88671875" style="95" bestFit="1" customWidth="1"/>
    <col min="7171" max="7171" width="17.33203125" style="95" customWidth="1"/>
    <col min="7172" max="7172" width="16.6640625" style="95" customWidth="1"/>
    <col min="7173" max="7173" width="11.44140625" style="95"/>
    <col min="7174" max="7174" width="16.33203125" style="95" bestFit="1" customWidth="1"/>
    <col min="7175" max="7175" width="21.6640625" style="95" bestFit="1" customWidth="1"/>
    <col min="7176" max="7420" width="11.44140625" style="95"/>
    <col min="7421" max="7422" width="4.33203125" style="95" customWidth="1"/>
    <col min="7423" max="7423" width="5.5546875" style="95" customWidth="1"/>
    <col min="7424" max="7424" width="5.33203125" style="95" customWidth="1"/>
    <col min="7425" max="7425" width="44.6640625" style="95" customWidth="1"/>
    <col min="7426" max="7426" width="15.88671875" style="95" bestFit="1" customWidth="1"/>
    <col min="7427" max="7427" width="17.33203125" style="95" customWidth="1"/>
    <col min="7428" max="7428" width="16.6640625" style="95" customWidth="1"/>
    <col min="7429" max="7429" width="11.44140625" style="95"/>
    <col min="7430" max="7430" width="16.33203125" style="95" bestFit="1" customWidth="1"/>
    <col min="7431" max="7431" width="21.6640625" style="95" bestFit="1" customWidth="1"/>
    <col min="7432" max="7676" width="11.44140625" style="95"/>
    <col min="7677" max="7678" width="4.33203125" style="95" customWidth="1"/>
    <col min="7679" max="7679" width="5.5546875" style="95" customWidth="1"/>
    <col min="7680" max="7680" width="5.33203125" style="95" customWidth="1"/>
    <col min="7681" max="7681" width="44.6640625" style="95" customWidth="1"/>
    <col min="7682" max="7682" width="15.88671875" style="95" bestFit="1" customWidth="1"/>
    <col min="7683" max="7683" width="17.33203125" style="95" customWidth="1"/>
    <col min="7684" max="7684" width="16.6640625" style="95" customWidth="1"/>
    <col min="7685" max="7685" width="11.44140625" style="95"/>
    <col min="7686" max="7686" width="16.33203125" style="95" bestFit="1" customWidth="1"/>
    <col min="7687" max="7687" width="21.6640625" style="95" bestFit="1" customWidth="1"/>
    <col min="7688" max="7932" width="11.44140625" style="95"/>
    <col min="7933" max="7934" width="4.33203125" style="95" customWidth="1"/>
    <col min="7935" max="7935" width="5.5546875" style="95" customWidth="1"/>
    <col min="7936" max="7936" width="5.33203125" style="95" customWidth="1"/>
    <col min="7937" max="7937" width="44.6640625" style="95" customWidth="1"/>
    <col min="7938" max="7938" width="15.88671875" style="95" bestFit="1" customWidth="1"/>
    <col min="7939" max="7939" width="17.33203125" style="95" customWidth="1"/>
    <col min="7940" max="7940" width="16.6640625" style="95" customWidth="1"/>
    <col min="7941" max="7941" width="11.44140625" style="95"/>
    <col min="7942" max="7942" width="16.33203125" style="95" bestFit="1" customWidth="1"/>
    <col min="7943" max="7943" width="21.6640625" style="95" bestFit="1" customWidth="1"/>
    <col min="7944" max="8188" width="11.44140625" style="95"/>
    <col min="8189" max="8190" width="4.33203125" style="95" customWidth="1"/>
    <col min="8191" max="8191" width="5.5546875" style="95" customWidth="1"/>
    <col min="8192" max="8192" width="5.33203125" style="95" customWidth="1"/>
    <col min="8193" max="8193" width="44.6640625" style="95" customWidth="1"/>
    <col min="8194" max="8194" width="15.88671875" style="95" bestFit="1" customWidth="1"/>
    <col min="8195" max="8195" width="17.33203125" style="95" customWidth="1"/>
    <col min="8196" max="8196" width="16.6640625" style="95" customWidth="1"/>
    <col min="8197" max="8197" width="11.44140625" style="95"/>
    <col min="8198" max="8198" width="16.33203125" style="95" bestFit="1" customWidth="1"/>
    <col min="8199" max="8199" width="21.6640625" style="95" bestFit="1" customWidth="1"/>
    <col min="8200" max="8444" width="11.44140625" style="95"/>
    <col min="8445" max="8446" width="4.33203125" style="95" customWidth="1"/>
    <col min="8447" max="8447" width="5.5546875" style="95" customWidth="1"/>
    <col min="8448" max="8448" width="5.33203125" style="95" customWidth="1"/>
    <col min="8449" max="8449" width="44.6640625" style="95" customWidth="1"/>
    <col min="8450" max="8450" width="15.88671875" style="95" bestFit="1" customWidth="1"/>
    <col min="8451" max="8451" width="17.33203125" style="95" customWidth="1"/>
    <col min="8452" max="8452" width="16.6640625" style="95" customWidth="1"/>
    <col min="8453" max="8453" width="11.44140625" style="95"/>
    <col min="8454" max="8454" width="16.33203125" style="95" bestFit="1" customWidth="1"/>
    <col min="8455" max="8455" width="21.6640625" style="95" bestFit="1" customWidth="1"/>
    <col min="8456" max="8700" width="11.44140625" style="95"/>
    <col min="8701" max="8702" width="4.33203125" style="95" customWidth="1"/>
    <col min="8703" max="8703" width="5.5546875" style="95" customWidth="1"/>
    <col min="8704" max="8704" width="5.33203125" style="95" customWidth="1"/>
    <col min="8705" max="8705" width="44.6640625" style="95" customWidth="1"/>
    <col min="8706" max="8706" width="15.88671875" style="95" bestFit="1" customWidth="1"/>
    <col min="8707" max="8707" width="17.33203125" style="95" customWidth="1"/>
    <col min="8708" max="8708" width="16.6640625" style="95" customWidth="1"/>
    <col min="8709" max="8709" width="11.44140625" style="95"/>
    <col min="8710" max="8710" width="16.33203125" style="95" bestFit="1" customWidth="1"/>
    <col min="8711" max="8711" width="21.6640625" style="95" bestFit="1" customWidth="1"/>
    <col min="8712" max="8956" width="11.44140625" style="95"/>
    <col min="8957" max="8958" width="4.33203125" style="95" customWidth="1"/>
    <col min="8959" max="8959" width="5.5546875" style="95" customWidth="1"/>
    <col min="8960" max="8960" width="5.33203125" style="95" customWidth="1"/>
    <col min="8961" max="8961" width="44.6640625" style="95" customWidth="1"/>
    <col min="8962" max="8962" width="15.88671875" style="95" bestFit="1" customWidth="1"/>
    <col min="8963" max="8963" width="17.33203125" style="95" customWidth="1"/>
    <col min="8964" max="8964" width="16.6640625" style="95" customWidth="1"/>
    <col min="8965" max="8965" width="11.44140625" style="95"/>
    <col min="8966" max="8966" width="16.33203125" style="95" bestFit="1" customWidth="1"/>
    <col min="8967" max="8967" width="21.6640625" style="95" bestFit="1" customWidth="1"/>
    <col min="8968" max="9212" width="11.44140625" style="95"/>
    <col min="9213" max="9214" width="4.33203125" style="95" customWidth="1"/>
    <col min="9215" max="9215" width="5.5546875" style="95" customWidth="1"/>
    <col min="9216" max="9216" width="5.33203125" style="95" customWidth="1"/>
    <col min="9217" max="9217" width="44.6640625" style="95" customWidth="1"/>
    <col min="9218" max="9218" width="15.88671875" style="95" bestFit="1" customWidth="1"/>
    <col min="9219" max="9219" width="17.33203125" style="95" customWidth="1"/>
    <col min="9220" max="9220" width="16.6640625" style="95" customWidth="1"/>
    <col min="9221" max="9221" width="11.44140625" style="95"/>
    <col min="9222" max="9222" width="16.33203125" style="95" bestFit="1" customWidth="1"/>
    <col min="9223" max="9223" width="21.6640625" style="95" bestFit="1" customWidth="1"/>
    <col min="9224" max="9468" width="11.44140625" style="95"/>
    <col min="9469" max="9470" width="4.33203125" style="95" customWidth="1"/>
    <col min="9471" max="9471" width="5.5546875" style="95" customWidth="1"/>
    <col min="9472" max="9472" width="5.33203125" style="95" customWidth="1"/>
    <col min="9473" max="9473" width="44.6640625" style="95" customWidth="1"/>
    <col min="9474" max="9474" width="15.88671875" style="95" bestFit="1" customWidth="1"/>
    <col min="9475" max="9475" width="17.33203125" style="95" customWidth="1"/>
    <col min="9476" max="9476" width="16.6640625" style="95" customWidth="1"/>
    <col min="9477" max="9477" width="11.44140625" style="95"/>
    <col min="9478" max="9478" width="16.33203125" style="95" bestFit="1" customWidth="1"/>
    <col min="9479" max="9479" width="21.6640625" style="95" bestFit="1" customWidth="1"/>
    <col min="9480" max="9724" width="11.44140625" style="95"/>
    <col min="9725" max="9726" width="4.33203125" style="95" customWidth="1"/>
    <col min="9727" max="9727" width="5.5546875" style="95" customWidth="1"/>
    <col min="9728" max="9728" width="5.33203125" style="95" customWidth="1"/>
    <col min="9729" max="9729" width="44.6640625" style="95" customWidth="1"/>
    <col min="9730" max="9730" width="15.88671875" style="95" bestFit="1" customWidth="1"/>
    <col min="9731" max="9731" width="17.33203125" style="95" customWidth="1"/>
    <col min="9732" max="9732" width="16.6640625" style="95" customWidth="1"/>
    <col min="9733" max="9733" width="11.44140625" style="95"/>
    <col min="9734" max="9734" width="16.33203125" style="95" bestFit="1" customWidth="1"/>
    <col min="9735" max="9735" width="21.6640625" style="95" bestFit="1" customWidth="1"/>
    <col min="9736" max="9980" width="11.44140625" style="95"/>
    <col min="9981" max="9982" width="4.33203125" style="95" customWidth="1"/>
    <col min="9983" max="9983" width="5.5546875" style="95" customWidth="1"/>
    <col min="9984" max="9984" width="5.33203125" style="95" customWidth="1"/>
    <col min="9985" max="9985" width="44.6640625" style="95" customWidth="1"/>
    <col min="9986" max="9986" width="15.88671875" style="95" bestFit="1" customWidth="1"/>
    <col min="9987" max="9987" width="17.33203125" style="95" customWidth="1"/>
    <col min="9988" max="9988" width="16.6640625" style="95" customWidth="1"/>
    <col min="9989" max="9989" width="11.44140625" style="95"/>
    <col min="9990" max="9990" width="16.33203125" style="95" bestFit="1" customWidth="1"/>
    <col min="9991" max="9991" width="21.6640625" style="95" bestFit="1" customWidth="1"/>
    <col min="9992" max="10236" width="11.44140625" style="95"/>
    <col min="10237" max="10238" width="4.33203125" style="95" customWidth="1"/>
    <col min="10239" max="10239" width="5.5546875" style="95" customWidth="1"/>
    <col min="10240" max="10240" width="5.33203125" style="95" customWidth="1"/>
    <col min="10241" max="10241" width="44.6640625" style="95" customWidth="1"/>
    <col min="10242" max="10242" width="15.88671875" style="95" bestFit="1" customWidth="1"/>
    <col min="10243" max="10243" width="17.33203125" style="95" customWidth="1"/>
    <col min="10244" max="10244" width="16.6640625" style="95" customWidth="1"/>
    <col min="10245" max="10245" width="11.44140625" style="95"/>
    <col min="10246" max="10246" width="16.33203125" style="95" bestFit="1" customWidth="1"/>
    <col min="10247" max="10247" width="21.6640625" style="95" bestFit="1" customWidth="1"/>
    <col min="10248" max="10492" width="11.44140625" style="95"/>
    <col min="10493" max="10494" width="4.33203125" style="95" customWidth="1"/>
    <col min="10495" max="10495" width="5.5546875" style="95" customWidth="1"/>
    <col min="10496" max="10496" width="5.33203125" style="95" customWidth="1"/>
    <col min="10497" max="10497" width="44.6640625" style="95" customWidth="1"/>
    <col min="10498" max="10498" width="15.88671875" style="95" bestFit="1" customWidth="1"/>
    <col min="10499" max="10499" width="17.33203125" style="95" customWidth="1"/>
    <col min="10500" max="10500" width="16.6640625" style="95" customWidth="1"/>
    <col min="10501" max="10501" width="11.44140625" style="95"/>
    <col min="10502" max="10502" width="16.33203125" style="95" bestFit="1" customWidth="1"/>
    <col min="10503" max="10503" width="21.6640625" style="95" bestFit="1" customWidth="1"/>
    <col min="10504" max="10748" width="11.44140625" style="95"/>
    <col min="10749" max="10750" width="4.33203125" style="95" customWidth="1"/>
    <col min="10751" max="10751" width="5.5546875" style="95" customWidth="1"/>
    <col min="10752" max="10752" width="5.33203125" style="95" customWidth="1"/>
    <col min="10753" max="10753" width="44.6640625" style="95" customWidth="1"/>
    <col min="10754" max="10754" width="15.88671875" style="95" bestFit="1" customWidth="1"/>
    <col min="10755" max="10755" width="17.33203125" style="95" customWidth="1"/>
    <col min="10756" max="10756" width="16.6640625" style="95" customWidth="1"/>
    <col min="10757" max="10757" width="11.44140625" style="95"/>
    <col min="10758" max="10758" width="16.33203125" style="95" bestFit="1" customWidth="1"/>
    <col min="10759" max="10759" width="21.6640625" style="95" bestFit="1" customWidth="1"/>
    <col min="10760" max="11004" width="11.44140625" style="95"/>
    <col min="11005" max="11006" width="4.33203125" style="95" customWidth="1"/>
    <col min="11007" max="11007" width="5.5546875" style="95" customWidth="1"/>
    <col min="11008" max="11008" width="5.33203125" style="95" customWidth="1"/>
    <col min="11009" max="11009" width="44.6640625" style="95" customWidth="1"/>
    <col min="11010" max="11010" width="15.88671875" style="95" bestFit="1" customWidth="1"/>
    <col min="11011" max="11011" width="17.33203125" style="95" customWidth="1"/>
    <col min="11012" max="11012" width="16.6640625" style="95" customWidth="1"/>
    <col min="11013" max="11013" width="11.44140625" style="95"/>
    <col min="11014" max="11014" width="16.33203125" style="95" bestFit="1" customWidth="1"/>
    <col min="11015" max="11015" width="21.6640625" style="95" bestFit="1" customWidth="1"/>
    <col min="11016" max="11260" width="11.44140625" style="95"/>
    <col min="11261" max="11262" width="4.33203125" style="95" customWidth="1"/>
    <col min="11263" max="11263" width="5.5546875" style="95" customWidth="1"/>
    <col min="11264" max="11264" width="5.33203125" style="95" customWidth="1"/>
    <col min="11265" max="11265" width="44.6640625" style="95" customWidth="1"/>
    <col min="11266" max="11266" width="15.88671875" style="95" bestFit="1" customWidth="1"/>
    <col min="11267" max="11267" width="17.33203125" style="95" customWidth="1"/>
    <col min="11268" max="11268" width="16.6640625" style="95" customWidth="1"/>
    <col min="11269" max="11269" width="11.44140625" style="95"/>
    <col min="11270" max="11270" width="16.33203125" style="95" bestFit="1" customWidth="1"/>
    <col min="11271" max="11271" width="21.6640625" style="95" bestFit="1" customWidth="1"/>
    <col min="11272" max="11516" width="11.44140625" style="95"/>
    <col min="11517" max="11518" width="4.33203125" style="95" customWidth="1"/>
    <col min="11519" max="11519" width="5.5546875" style="95" customWidth="1"/>
    <col min="11520" max="11520" width="5.33203125" style="95" customWidth="1"/>
    <col min="11521" max="11521" width="44.6640625" style="95" customWidth="1"/>
    <col min="11522" max="11522" width="15.88671875" style="95" bestFit="1" customWidth="1"/>
    <col min="11523" max="11523" width="17.33203125" style="95" customWidth="1"/>
    <col min="11524" max="11524" width="16.6640625" style="95" customWidth="1"/>
    <col min="11525" max="11525" width="11.44140625" style="95"/>
    <col min="11526" max="11526" width="16.33203125" style="95" bestFit="1" customWidth="1"/>
    <col min="11527" max="11527" width="21.6640625" style="95" bestFit="1" customWidth="1"/>
    <col min="11528" max="11772" width="11.44140625" style="95"/>
    <col min="11773" max="11774" width="4.33203125" style="95" customWidth="1"/>
    <col min="11775" max="11775" width="5.5546875" style="95" customWidth="1"/>
    <col min="11776" max="11776" width="5.33203125" style="95" customWidth="1"/>
    <col min="11777" max="11777" width="44.6640625" style="95" customWidth="1"/>
    <col min="11778" max="11778" width="15.88671875" style="95" bestFit="1" customWidth="1"/>
    <col min="11779" max="11779" width="17.33203125" style="95" customWidth="1"/>
    <col min="11780" max="11780" width="16.6640625" style="95" customWidth="1"/>
    <col min="11781" max="11781" width="11.44140625" style="95"/>
    <col min="11782" max="11782" width="16.33203125" style="95" bestFit="1" customWidth="1"/>
    <col min="11783" max="11783" width="21.6640625" style="95" bestFit="1" customWidth="1"/>
    <col min="11784" max="12028" width="11.44140625" style="95"/>
    <col min="12029" max="12030" width="4.33203125" style="95" customWidth="1"/>
    <col min="12031" max="12031" width="5.5546875" style="95" customWidth="1"/>
    <col min="12032" max="12032" width="5.33203125" style="95" customWidth="1"/>
    <col min="12033" max="12033" width="44.6640625" style="95" customWidth="1"/>
    <col min="12034" max="12034" width="15.88671875" style="95" bestFit="1" customWidth="1"/>
    <col min="12035" max="12035" width="17.33203125" style="95" customWidth="1"/>
    <col min="12036" max="12036" width="16.6640625" style="95" customWidth="1"/>
    <col min="12037" max="12037" width="11.44140625" style="95"/>
    <col min="12038" max="12038" width="16.33203125" style="95" bestFit="1" customWidth="1"/>
    <col min="12039" max="12039" width="21.6640625" style="95" bestFit="1" customWidth="1"/>
    <col min="12040" max="12284" width="11.44140625" style="95"/>
    <col min="12285" max="12286" width="4.33203125" style="95" customWidth="1"/>
    <col min="12287" max="12287" width="5.5546875" style="95" customWidth="1"/>
    <col min="12288" max="12288" width="5.33203125" style="95" customWidth="1"/>
    <col min="12289" max="12289" width="44.6640625" style="95" customWidth="1"/>
    <col min="12290" max="12290" width="15.88671875" style="95" bestFit="1" customWidth="1"/>
    <col min="12291" max="12291" width="17.33203125" style="95" customWidth="1"/>
    <col min="12292" max="12292" width="16.6640625" style="95" customWidth="1"/>
    <col min="12293" max="12293" width="11.44140625" style="95"/>
    <col min="12294" max="12294" width="16.33203125" style="95" bestFit="1" customWidth="1"/>
    <col min="12295" max="12295" width="21.6640625" style="95" bestFit="1" customWidth="1"/>
    <col min="12296" max="12540" width="11.44140625" style="95"/>
    <col min="12541" max="12542" width="4.33203125" style="95" customWidth="1"/>
    <col min="12543" max="12543" width="5.5546875" style="95" customWidth="1"/>
    <col min="12544" max="12544" width="5.33203125" style="95" customWidth="1"/>
    <col min="12545" max="12545" width="44.6640625" style="95" customWidth="1"/>
    <col min="12546" max="12546" width="15.88671875" style="95" bestFit="1" customWidth="1"/>
    <col min="12547" max="12547" width="17.33203125" style="95" customWidth="1"/>
    <col min="12548" max="12548" width="16.6640625" style="95" customWidth="1"/>
    <col min="12549" max="12549" width="11.44140625" style="95"/>
    <col min="12550" max="12550" width="16.33203125" style="95" bestFit="1" customWidth="1"/>
    <col min="12551" max="12551" width="21.6640625" style="95" bestFit="1" customWidth="1"/>
    <col min="12552" max="12796" width="11.44140625" style="95"/>
    <col min="12797" max="12798" width="4.33203125" style="95" customWidth="1"/>
    <col min="12799" max="12799" width="5.5546875" style="95" customWidth="1"/>
    <col min="12800" max="12800" width="5.33203125" style="95" customWidth="1"/>
    <col min="12801" max="12801" width="44.6640625" style="95" customWidth="1"/>
    <col min="12802" max="12802" width="15.88671875" style="95" bestFit="1" customWidth="1"/>
    <col min="12803" max="12803" width="17.33203125" style="95" customWidth="1"/>
    <col min="12804" max="12804" width="16.6640625" style="95" customWidth="1"/>
    <col min="12805" max="12805" width="11.44140625" style="95"/>
    <col min="12806" max="12806" width="16.33203125" style="95" bestFit="1" customWidth="1"/>
    <col min="12807" max="12807" width="21.6640625" style="95" bestFit="1" customWidth="1"/>
    <col min="12808" max="13052" width="11.44140625" style="95"/>
    <col min="13053" max="13054" width="4.33203125" style="95" customWidth="1"/>
    <col min="13055" max="13055" width="5.5546875" style="95" customWidth="1"/>
    <col min="13056" max="13056" width="5.33203125" style="95" customWidth="1"/>
    <col min="13057" max="13057" width="44.6640625" style="95" customWidth="1"/>
    <col min="13058" max="13058" width="15.88671875" style="95" bestFit="1" customWidth="1"/>
    <col min="13059" max="13059" width="17.33203125" style="95" customWidth="1"/>
    <col min="13060" max="13060" width="16.6640625" style="95" customWidth="1"/>
    <col min="13061" max="13061" width="11.44140625" style="95"/>
    <col min="13062" max="13062" width="16.33203125" style="95" bestFit="1" customWidth="1"/>
    <col min="13063" max="13063" width="21.6640625" style="95" bestFit="1" customWidth="1"/>
    <col min="13064" max="13308" width="11.44140625" style="95"/>
    <col min="13309" max="13310" width="4.33203125" style="95" customWidth="1"/>
    <col min="13311" max="13311" width="5.5546875" style="95" customWidth="1"/>
    <col min="13312" max="13312" width="5.33203125" style="95" customWidth="1"/>
    <col min="13313" max="13313" width="44.6640625" style="95" customWidth="1"/>
    <col min="13314" max="13314" width="15.88671875" style="95" bestFit="1" customWidth="1"/>
    <col min="13315" max="13315" width="17.33203125" style="95" customWidth="1"/>
    <col min="13316" max="13316" width="16.6640625" style="95" customWidth="1"/>
    <col min="13317" max="13317" width="11.44140625" style="95"/>
    <col min="13318" max="13318" width="16.33203125" style="95" bestFit="1" customWidth="1"/>
    <col min="13319" max="13319" width="21.6640625" style="95" bestFit="1" customWidth="1"/>
    <col min="13320" max="13564" width="11.44140625" style="95"/>
    <col min="13565" max="13566" width="4.33203125" style="95" customWidth="1"/>
    <col min="13567" max="13567" width="5.5546875" style="95" customWidth="1"/>
    <col min="13568" max="13568" width="5.33203125" style="95" customWidth="1"/>
    <col min="13569" max="13569" width="44.6640625" style="95" customWidth="1"/>
    <col min="13570" max="13570" width="15.88671875" style="95" bestFit="1" customWidth="1"/>
    <col min="13571" max="13571" width="17.33203125" style="95" customWidth="1"/>
    <col min="13572" max="13572" width="16.6640625" style="95" customWidth="1"/>
    <col min="13573" max="13573" width="11.44140625" style="95"/>
    <col min="13574" max="13574" width="16.33203125" style="95" bestFit="1" customWidth="1"/>
    <col min="13575" max="13575" width="21.6640625" style="95" bestFit="1" customWidth="1"/>
    <col min="13576" max="13820" width="11.44140625" style="95"/>
    <col min="13821" max="13822" width="4.33203125" style="95" customWidth="1"/>
    <col min="13823" max="13823" width="5.5546875" style="95" customWidth="1"/>
    <col min="13824" max="13824" width="5.33203125" style="95" customWidth="1"/>
    <col min="13825" max="13825" width="44.6640625" style="95" customWidth="1"/>
    <col min="13826" max="13826" width="15.88671875" style="95" bestFit="1" customWidth="1"/>
    <col min="13827" max="13827" width="17.33203125" style="95" customWidth="1"/>
    <col min="13828" max="13828" width="16.6640625" style="95" customWidth="1"/>
    <col min="13829" max="13829" width="11.44140625" style="95"/>
    <col min="13830" max="13830" width="16.33203125" style="95" bestFit="1" customWidth="1"/>
    <col min="13831" max="13831" width="21.6640625" style="95" bestFit="1" customWidth="1"/>
    <col min="13832" max="14076" width="11.44140625" style="95"/>
    <col min="14077" max="14078" width="4.33203125" style="95" customWidth="1"/>
    <col min="14079" max="14079" width="5.5546875" style="95" customWidth="1"/>
    <col min="14080" max="14080" width="5.33203125" style="95" customWidth="1"/>
    <col min="14081" max="14081" width="44.6640625" style="95" customWidth="1"/>
    <col min="14082" max="14082" width="15.88671875" style="95" bestFit="1" customWidth="1"/>
    <col min="14083" max="14083" width="17.33203125" style="95" customWidth="1"/>
    <col min="14084" max="14084" width="16.6640625" style="95" customWidth="1"/>
    <col min="14085" max="14085" width="11.44140625" style="95"/>
    <col min="14086" max="14086" width="16.33203125" style="95" bestFit="1" customWidth="1"/>
    <col min="14087" max="14087" width="21.6640625" style="95" bestFit="1" customWidth="1"/>
    <col min="14088" max="14332" width="11.44140625" style="95"/>
    <col min="14333" max="14334" width="4.33203125" style="95" customWidth="1"/>
    <col min="14335" max="14335" width="5.5546875" style="95" customWidth="1"/>
    <col min="14336" max="14336" width="5.33203125" style="95" customWidth="1"/>
    <col min="14337" max="14337" width="44.6640625" style="95" customWidth="1"/>
    <col min="14338" max="14338" width="15.88671875" style="95" bestFit="1" customWidth="1"/>
    <col min="14339" max="14339" width="17.33203125" style="95" customWidth="1"/>
    <col min="14340" max="14340" width="16.6640625" style="95" customWidth="1"/>
    <col min="14341" max="14341" width="11.44140625" style="95"/>
    <col min="14342" max="14342" width="16.33203125" style="95" bestFit="1" customWidth="1"/>
    <col min="14343" max="14343" width="21.6640625" style="95" bestFit="1" customWidth="1"/>
    <col min="14344" max="14588" width="11.44140625" style="95"/>
    <col min="14589" max="14590" width="4.33203125" style="95" customWidth="1"/>
    <col min="14591" max="14591" width="5.5546875" style="95" customWidth="1"/>
    <col min="14592" max="14592" width="5.33203125" style="95" customWidth="1"/>
    <col min="14593" max="14593" width="44.6640625" style="95" customWidth="1"/>
    <col min="14594" max="14594" width="15.88671875" style="95" bestFit="1" customWidth="1"/>
    <col min="14595" max="14595" width="17.33203125" style="95" customWidth="1"/>
    <col min="14596" max="14596" width="16.6640625" style="95" customWidth="1"/>
    <col min="14597" max="14597" width="11.44140625" style="95"/>
    <col min="14598" max="14598" width="16.33203125" style="95" bestFit="1" customWidth="1"/>
    <col min="14599" max="14599" width="21.6640625" style="95" bestFit="1" customWidth="1"/>
    <col min="14600" max="14844" width="11.44140625" style="95"/>
    <col min="14845" max="14846" width="4.33203125" style="95" customWidth="1"/>
    <col min="14847" max="14847" width="5.5546875" style="95" customWidth="1"/>
    <col min="14848" max="14848" width="5.33203125" style="95" customWidth="1"/>
    <col min="14849" max="14849" width="44.6640625" style="95" customWidth="1"/>
    <col min="14850" max="14850" width="15.88671875" style="95" bestFit="1" customWidth="1"/>
    <col min="14851" max="14851" width="17.33203125" style="95" customWidth="1"/>
    <col min="14852" max="14852" width="16.6640625" style="95" customWidth="1"/>
    <col min="14853" max="14853" width="11.44140625" style="95"/>
    <col min="14854" max="14854" width="16.33203125" style="95" bestFit="1" customWidth="1"/>
    <col min="14855" max="14855" width="21.6640625" style="95" bestFit="1" customWidth="1"/>
    <col min="14856" max="15100" width="11.44140625" style="95"/>
    <col min="15101" max="15102" width="4.33203125" style="95" customWidth="1"/>
    <col min="15103" max="15103" width="5.5546875" style="95" customWidth="1"/>
    <col min="15104" max="15104" width="5.33203125" style="95" customWidth="1"/>
    <col min="15105" max="15105" width="44.6640625" style="95" customWidth="1"/>
    <col min="15106" max="15106" width="15.88671875" style="95" bestFit="1" customWidth="1"/>
    <col min="15107" max="15107" width="17.33203125" style="95" customWidth="1"/>
    <col min="15108" max="15108" width="16.6640625" style="95" customWidth="1"/>
    <col min="15109" max="15109" width="11.44140625" style="95"/>
    <col min="15110" max="15110" width="16.33203125" style="95" bestFit="1" customWidth="1"/>
    <col min="15111" max="15111" width="21.6640625" style="95" bestFit="1" customWidth="1"/>
    <col min="15112" max="15356" width="11.44140625" style="95"/>
    <col min="15357" max="15358" width="4.33203125" style="95" customWidth="1"/>
    <col min="15359" max="15359" width="5.5546875" style="95" customWidth="1"/>
    <col min="15360" max="15360" width="5.33203125" style="95" customWidth="1"/>
    <col min="15361" max="15361" width="44.6640625" style="95" customWidth="1"/>
    <col min="15362" max="15362" width="15.88671875" style="95" bestFit="1" customWidth="1"/>
    <col min="15363" max="15363" width="17.33203125" style="95" customWidth="1"/>
    <col min="15364" max="15364" width="16.6640625" style="95" customWidth="1"/>
    <col min="15365" max="15365" width="11.44140625" style="95"/>
    <col min="15366" max="15366" width="16.33203125" style="95" bestFit="1" customWidth="1"/>
    <col min="15367" max="15367" width="21.6640625" style="95" bestFit="1" customWidth="1"/>
    <col min="15368" max="15612" width="11.44140625" style="95"/>
    <col min="15613" max="15614" width="4.33203125" style="95" customWidth="1"/>
    <col min="15615" max="15615" width="5.5546875" style="95" customWidth="1"/>
    <col min="15616" max="15616" width="5.33203125" style="95" customWidth="1"/>
    <col min="15617" max="15617" width="44.6640625" style="95" customWidth="1"/>
    <col min="15618" max="15618" width="15.88671875" style="95" bestFit="1" customWidth="1"/>
    <col min="15619" max="15619" width="17.33203125" style="95" customWidth="1"/>
    <col min="15620" max="15620" width="16.6640625" style="95" customWidth="1"/>
    <col min="15621" max="15621" width="11.44140625" style="95"/>
    <col min="15622" max="15622" width="16.33203125" style="95" bestFit="1" customWidth="1"/>
    <col min="15623" max="15623" width="21.6640625" style="95" bestFit="1" customWidth="1"/>
    <col min="15624" max="15868" width="11.44140625" style="95"/>
    <col min="15869" max="15870" width="4.33203125" style="95" customWidth="1"/>
    <col min="15871" max="15871" width="5.5546875" style="95" customWidth="1"/>
    <col min="15872" max="15872" width="5.33203125" style="95" customWidth="1"/>
    <col min="15873" max="15873" width="44.6640625" style="95" customWidth="1"/>
    <col min="15874" max="15874" width="15.88671875" style="95" bestFit="1" customWidth="1"/>
    <col min="15875" max="15875" width="17.33203125" style="95" customWidth="1"/>
    <col min="15876" max="15876" width="16.6640625" style="95" customWidth="1"/>
    <col min="15877" max="15877" width="11.44140625" style="95"/>
    <col min="15878" max="15878" width="16.33203125" style="95" bestFit="1" customWidth="1"/>
    <col min="15879" max="15879" width="21.6640625" style="95" bestFit="1" customWidth="1"/>
    <col min="15880" max="16124" width="11.44140625" style="95"/>
    <col min="16125" max="16126" width="4.33203125" style="95" customWidth="1"/>
    <col min="16127" max="16127" width="5.5546875" style="95" customWidth="1"/>
    <col min="16128" max="16128" width="5.33203125" style="95" customWidth="1"/>
    <col min="16129" max="16129" width="44.6640625" style="95" customWidth="1"/>
    <col min="16130" max="16130" width="15.88671875" style="95" bestFit="1" customWidth="1"/>
    <col min="16131" max="16131" width="17.33203125" style="95" customWidth="1"/>
    <col min="16132" max="16132" width="16.6640625" style="95" customWidth="1"/>
    <col min="16133" max="16133" width="11.44140625" style="95"/>
    <col min="16134" max="16134" width="16.33203125" style="95" bestFit="1" customWidth="1"/>
    <col min="16135" max="16135" width="21.6640625" style="95" bestFit="1" customWidth="1"/>
    <col min="16136" max="16384" width="11.44140625" style="95"/>
  </cols>
  <sheetData>
    <row r="1" spans="1:8" ht="47.25" customHeight="1" thickBot="1" x14ac:dyDescent="0.35">
      <c r="A1" s="159" t="s">
        <v>145</v>
      </c>
      <c r="B1" s="160"/>
      <c r="C1" s="160"/>
      <c r="D1" s="160"/>
      <c r="E1" s="161"/>
      <c r="F1" s="161"/>
    </row>
    <row r="2" spans="1:8" ht="27" thickBot="1" x14ac:dyDescent="0.35">
      <c r="A2" s="14" t="s">
        <v>110</v>
      </c>
      <c r="B2" s="96" t="s">
        <v>146</v>
      </c>
      <c r="C2" s="96" t="s">
        <v>164</v>
      </c>
      <c r="D2" s="96" t="s">
        <v>147</v>
      </c>
      <c r="E2" s="157" t="s">
        <v>162</v>
      </c>
      <c r="F2" s="121" t="s">
        <v>163</v>
      </c>
    </row>
    <row r="3" spans="1:8" ht="15.6" x14ac:dyDescent="0.3">
      <c r="A3" s="128" t="s">
        <v>111</v>
      </c>
      <c r="B3" s="129">
        <f>B4</f>
        <v>546331.48</v>
      </c>
      <c r="C3" s="129">
        <f>C4</f>
        <v>1323699.26</v>
      </c>
      <c r="D3" s="130">
        <f>D4</f>
        <v>655247.46</v>
      </c>
      <c r="E3" s="131">
        <f>D3/B3*100</f>
        <v>119.93587848900818</v>
      </c>
      <c r="F3" s="132">
        <f>D3/C3*100</f>
        <v>49.501233384386715</v>
      </c>
    </row>
    <row r="4" spans="1:8" ht="15.6" x14ac:dyDescent="0.3">
      <c r="A4" s="15" t="s">
        <v>112</v>
      </c>
      <c r="B4" s="60">
        <v>546331.48</v>
      </c>
      <c r="C4" s="60">
        <v>1323699.26</v>
      </c>
      <c r="D4" s="122">
        <v>655247.46</v>
      </c>
      <c r="E4" s="124">
        <f t="shared" ref="E4:E9" si="0">D4/B4*100</f>
        <v>119.93587848900818</v>
      </c>
      <c r="F4" s="125">
        <f t="shared" ref="F4:F9" si="1">D4/C4*100</f>
        <v>49.501233384386715</v>
      </c>
    </row>
    <row r="5" spans="1:8" ht="15.6" x14ac:dyDescent="0.3">
      <c r="A5" s="16" t="s">
        <v>113</v>
      </c>
      <c r="B5" s="60"/>
      <c r="C5" s="60"/>
      <c r="D5" s="122"/>
      <c r="E5" s="124"/>
      <c r="F5" s="125"/>
    </row>
    <row r="6" spans="1:8" ht="15.6" x14ac:dyDescent="0.3">
      <c r="A6" s="133" t="s">
        <v>114</v>
      </c>
      <c r="B6" s="134">
        <f>SUM(B7:B8)</f>
        <v>555601.06999999995</v>
      </c>
      <c r="C6" s="134">
        <f>SUM(C7:C8)</f>
        <v>1310051.3900000001</v>
      </c>
      <c r="D6" s="135">
        <f>SUM(D7:D8)</f>
        <v>624821.93000000005</v>
      </c>
      <c r="E6" s="127">
        <f t="shared" si="0"/>
        <v>112.45873410574967</v>
      </c>
      <c r="F6" s="126">
        <f t="shared" si="1"/>
        <v>47.694459528034237</v>
      </c>
    </row>
    <row r="7" spans="1:8" ht="15.6" x14ac:dyDescent="0.3">
      <c r="A7" s="17" t="s">
        <v>115</v>
      </c>
      <c r="B7" s="60">
        <v>554194.84</v>
      </c>
      <c r="C7" s="60">
        <v>1207313.8500000001</v>
      </c>
      <c r="D7" s="122">
        <v>602170.14</v>
      </c>
      <c r="E7" s="124">
        <f t="shared" si="0"/>
        <v>108.6567568907715</v>
      </c>
      <c r="F7" s="125">
        <f t="shared" si="1"/>
        <v>49.876851822746829</v>
      </c>
    </row>
    <row r="8" spans="1:8" ht="15.6" x14ac:dyDescent="0.3">
      <c r="A8" s="18" t="s">
        <v>116</v>
      </c>
      <c r="B8" s="61">
        <v>1406.23</v>
      </c>
      <c r="C8" s="61">
        <v>102737.54</v>
      </c>
      <c r="D8" s="123">
        <v>22651.79</v>
      </c>
      <c r="E8" s="124">
        <f t="shared" si="0"/>
        <v>1610.8168649509682</v>
      </c>
      <c r="F8" s="125">
        <f t="shared" si="1"/>
        <v>22.0482113938099</v>
      </c>
    </row>
    <row r="9" spans="1:8" ht="16.2" thickBot="1" x14ac:dyDescent="0.35">
      <c r="A9" s="136" t="s">
        <v>117</v>
      </c>
      <c r="B9" s="137">
        <f>B3-B6</f>
        <v>-9269.5899999999674</v>
      </c>
      <c r="C9" s="138">
        <f>+C3-C6</f>
        <v>13647.869999999879</v>
      </c>
      <c r="D9" s="139">
        <f>+D3-D6</f>
        <v>30425.529999999912</v>
      </c>
      <c r="E9" s="140">
        <f t="shared" si="0"/>
        <v>-328.22951176912915</v>
      </c>
      <c r="F9" s="141">
        <f t="shared" si="1"/>
        <v>222.93244293798358</v>
      </c>
      <c r="G9" s="10"/>
      <c r="H9" s="10"/>
    </row>
    <row r="10" spans="1:8" ht="18" thickBot="1" x14ac:dyDescent="0.3">
      <c r="A10" s="98"/>
      <c r="B10" s="99"/>
      <c r="C10" s="99"/>
      <c r="D10" s="99"/>
    </row>
    <row r="11" spans="1:8" ht="27" thickBot="1" x14ac:dyDescent="0.35">
      <c r="A11" s="14" t="s">
        <v>118</v>
      </c>
      <c r="B11" s="96" t="s">
        <v>146</v>
      </c>
      <c r="C11" s="96" t="s">
        <v>164</v>
      </c>
      <c r="D11" s="156" t="s">
        <v>147</v>
      </c>
      <c r="E11" s="158" t="s">
        <v>162</v>
      </c>
      <c r="F11" s="146" t="s">
        <v>163</v>
      </c>
    </row>
    <row r="12" spans="1:8" ht="31.2" x14ac:dyDescent="0.3">
      <c r="A12" s="162" t="s">
        <v>143</v>
      </c>
      <c r="B12" s="163">
        <v>15309.01</v>
      </c>
      <c r="C12" s="163">
        <v>-13647.87</v>
      </c>
      <c r="D12" s="164">
        <v>-13647.87</v>
      </c>
      <c r="E12" s="165">
        <v>89.15</v>
      </c>
      <c r="F12" s="166">
        <f>D12/C12*100</f>
        <v>100</v>
      </c>
    </row>
    <row r="13" spans="1:8" ht="35.4" customHeight="1" thickBot="1" x14ac:dyDescent="0.35">
      <c r="A13" s="142" t="s">
        <v>144</v>
      </c>
      <c r="B13" s="143">
        <f>B12</f>
        <v>15309.01</v>
      </c>
      <c r="C13" s="143">
        <v>-13647.87</v>
      </c>
      <c r="D13" s="155">
        <f>D12</f>
        <v>-13647.87</v>
      </c>
      <c r="E13" s="167">
        <v>89.15</v>
      </c>
      <c r="F13" s="168">
        <f>D13/C13*100</f>
        <v>100</v>
      </c>
    </row>
    <row r="14" spans="1:8" s="11" customFormat="1" ht="18" thickBot="1" x14ac:dyDescent="0.35">
      <c r="A14" s="100"/>
      <c r="B14" s="99"/>
      <c r="C14" s="99"/>
      <c r="D14" s="99"/>
      <c r="F14" s="12"/>
    </row>
    <row r="15" spans="1:8" s="11" customFormat="1" ht="27" thickBot="1" x14ac:dyDescent="0.35">
      <c r="A15" s="14" t="s">
        <v>119</v>
      </c>
      <c r="B15" s="96" t="s">
        <v>146</v>
      </c>
      <c r="C15" s="96" t="s">
        <v>164</v>
      </c>
      <c r="D15" s="97" t="s">
        <v>147</v>
      </c>
      <c r="E15" s="145" t="s">
        <v>162</v>
      </c>
      <c r="F15" s="146" t="s">
        <v>163</v>
      </c>
      <c r="G15" s="12"/>
    </row>
    <row r="16" spans="1:8" s="11" customFormat="1" ht="17.399999999999999" x14ac:dyDescent="0.3">
      <c r="A16" s="19" t="s">
        <v>120</v>
      </c>
      <c r="B16" s="62"/>
      <c r="C16" s="62"/>
      <c r="D16" s="150"/>
      <c r="E16" s="152"/>
      <c r="F16" s="147"/>
    </row>
    <row r="17" spans="1:7" s="11" customFormat="1" ht="17.399999999999999" x14ac:dyDescent="0.3">
      <c r="A17" s="15" t="s">
        <v>121</v>
      </c>
      <c r="B17" s="61"/>
      <c r="C17" s="61"/>
      <c r="D17" s="123"/>
      <c r="E17" s="153"/>
      <c r="F17" s="148"/>
    </row>
    <row r="18" spans="1:7" s="11" customFormat="1" ht="18" thickBot="1" x14ac:dyDescent="0.35">
      <c r="A18" s="136" t="s">
        <v>122</v>
      </c>
      <c r="B18" s="144">
        <f>B16-B17</f>
        <v>0</v>
      </c>
      <c r="C18" s="144">
        <f>C16-C17</f>
        <v>0</v>
      </c>
      <c r="D18" s="151">
        <f>D16-D17</f>
        <v>0</v>
      </c>
      <c r="E18" s="154"/>
      <c r="F18" s="149"/>
      <c r="G18" s="12"/>
    </row>
    <row r="19" spans="1:7" s="11" customFormat="1" ht="18" thickBot="1" x14ac:dyDescent="0.35">
      <c r="A19" s="100"/>
      <c r="B19" s="99"/>
      <c r="C19" s="99"/>
      <c r="D19" s="99"/>
    </row>
    <row r="20" spans="1:7" s="11" customFormat="1" ht="18" thickBot="1" x14ac:dyDescent="0.35">
      <c r="A20" s="20" t="s">
        <v>123</v>
      </c>
      <c r="B20" s="63">
        <f>B9+B13</f>
        <v>6039.4200000000328</v>
      </c>
      <c r="C20" s="63">
        <f t="shared" ref="C20:D20" si="2">C9+C13</f>
        <v>-1.2187229003757238E-10</v>
      </c>
      <c r="D20" s="64">
        <f t="shared" si="2"/>
        <v>16777.659999999909</v>
      </c>
    </row>
    <row r="21" spans="1:7" s="11" customFormat="1" ht="18" customHeight="1" x14ac:dyDescent="0.3">
      <c r="A21" s="13"/>
      <c r="B21" s="65"/>
      <c r="C21" s="65"/>
      <c r="D21" s="65"/>
    </row>
    <row r="22" spans="1:7" ht="14.4" x14ac:dyDescent="0.3">
      <c r="A22" s="101"/>
      <c r="B22" s="102"/>
      <c r="C22" s="102"/>
      <c r="D22" s="102"/>
    </row>
    <row r="29" spans="1:7" x14ac:dyDescent="0.25">
      <c r="B29" s="67"/>
      <c r="C29" s="67"/>
      <c r="D29" s="67"/>
    </row>
  </sheetData>
  <mergeCells count="5">
    <mergeCell ref="A10:D10"/>
    <mergeCell ref="A14:D14"/>
    <mergeCell ref="A19:D19"/>
    <mergeCell ref="A22:D22"/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5"/>
  <sheetViews>
    <sheetView workbookViewId="0">
      <pane ySplit="2" topLeftCell="A3" activePane="bottomLeft" state="frozen"/>
      <selection pane="bottomLeft" activeCell="K13" sqref="K13"/>
    </sheetView>
  </sheetViews>
  <sheetFormatPr defaultColWidth="9.109375" defaultRowHeight="11.4" x14ac:dyDescent="0.2"/>
  <cols>
    <col min="1" max="1" width="69.5546875" style="1" customWidth="1"/>
    <col min="2" max="5" width="14" style="2" customWidth="1"/>
    <col min="6" max="7" width="8.6640625" style="2" customWidth="1"/>
    <col min="8" max="9" width="9.109375" style="1"/>
    <col min="10" max="10" width="10.33203125" style="1" bestFit="1" customWidth="1"/>
    <col min="11" max="11" width="15.5546875" style="1" bestFit="1" customWidth="1"/>
    <col min="12" max="12" width="10.33203125" style="1" bestFit="1" customWidth="1"/>
    <col min="13" max="16384" width="9.109375" style="1"/>
  </cols>
  <sheetData>
    <row r="1" spans="1:7" ht="54.75" customHeight="1" thickBot="1" x14ac:dyDescent="0.25">
      <c r="A1" s="103" t="s">
        <v>140</v>
      </c>
      <c r="B1" s="104"/>
      <c r="C1" s="104"/>
      <c r="D1" s="104"/>
      <c r="E1" s="104"/>
      <c r="F1" s="104"/>
      <c r="G1" s="105"/>
    </row>
    <row r="2" spans="1:7" ht="39" customHeight="1" thickBot="1" x14ac:dyDescent="0.25">
      <c r="A2" s="7" t="s">
        <v>82</v>
      </c>
      <c r="B2" s="8" t="s">
        <v>0</v>
      </c>
      <c r="C2" s="8" t="s">
        <v>161</v>
      </c>
      <c r="D2" s="8" t="s">
        <v>1</v>
      </c>
      <c r="E2" s="8" t="s">
        <v>2</v>
      </c>
      <c r="F2" s="8" t="s">
        <v>3</v>
      </c>
      <c r="G2" s="9" t="s">
        <v>4</v>
      </c>
    </row>
    <row r="3" spans="1:7" ht="13.2" x14ac:dyDescent="0.2">
      <c r="A3" s="30" t="s">
        <v>5</v>
      </c>
      <c r="B3" s="23">
        <f>SUM(B4,B9,B14,B23,B28,B34,B39,B44,B53,B61)</f>
        <v>546331.48</v>
      </c>
      <c r="C3" s="23">
        <f>SUM(C4,C9,C14,C23,C28,C34,C39,C44,C53,C61)</f>
        <v>1323699.26</v>
      </c>
      <c r="D3" s="23">
        <f>SUM(D4,D9,D14,D23,D28,D34,D39,D44,D53,D61)</f>
        <v>1323699.26</v>
      </c>
      <c r="E3" s="23">
        <f>SUM(E4,E9,E14,E23,E28,E34,E39,E44,E53,E61)</f>
        <v>655247.46000000008</v>
      </c>
      <c r="F3" s="23">
        <f t="shared" ref="F3:F8" si="0">E3/B3*100</f>
        <v>119.93587848900819</v>
      </c>
      <c r="G3" s="24">
        <f>E3/D3*100</f>
        <v>49.50123338438673</v>
      </c>
    </row>
    <row r="4" spans="1:7" ht="13.2" x14ac:dyDescent="0.2">
      <c r="A4" s="31" t="s">
        <v>8</v>
      </c>
      <c r="B4" s="25">
        <f>B5</f>
        <v>1209.6600000000001</v>
      </c>
      <c r="C4" s="25">
        <v>5916.34</v>
      </c>
      <c r="D4" s="25">
        <v>5916.34</v>
      </c>
      <c r="E4" s="25">
        <v>2883.54</v>
      </c>
      <c r="F4" s="25">
        <f t="shared" si="0"/>
        <v>238.37607261544562</v>
      </c>
      <c r="G4" s="55">
        <v>48.74</v>
      </c>
    </row>
    <row r="5" spans="1:7" ht="13.2" x14ac:dyDescent="0.2">
      <c r="A5" s="32" t="s">
        <v>83</v>
      </c>
      <c r="B5" s="26">
        <f>B6</f>
        <v>1209.6600000000001</v>
      </c>
      <c r="C5" s="26">
        <v>5916.34</v>
      </c>
      <c r="D5" s="26">
        <v>5916.34</v>
      </c>
      <c r="E5" s="26">
        <v>2883.54</v>
      </c>
      <c r="F5" s="22">
        <f t="shared" si="0"/>
        <v>238.37607261544562</v>
      </c>
      <c r="G5" s="56">
        <v>48.74</v>
      </c>
    </row>
    <row r="6" spans="1:7" ht="26.4" x14ac:dyDescent="0.2">
      <c r="A6" s="32" t="s">
        <v>107</v>
      </c>
      <c r="B6" s="26">
        <f>B7</f>
        <v>1209.6600000000001</v>
      </c>
      <c r="C6" s="26">
        <v>5916.34</v>
      </c>
      <c r="D6" s="26">
        <v>5916.34</v>
      </c>
      <c r="E6" s="26">
        <v>2883.54</v>
      </c>
      <c r="F6" s="22">
        <f t="shared" si="0"/>
        <v>238.37607261544562</v>
      </c>
      <c r="G6" s="56">
        <v>48.74</v>
      </c>
    </row>
    <row r="7" spans="1:7" ht="20.399999999999999" x14ac:dyDescent="0.2">
      <c r="A7" s="33" t="s">
        <v>108</v>
      </c>
      <c r="B7" s="27">
        <f>B8</f>
        <v>1209.6600000000001</v>
      </c>
      <c r="C7" s="27">
        <v>5916.34</v>
      </c>
      <c r="D7" s="27">
        <v>5916.34</v>
      </c>
      <c r="E7" s="27">
        <v>2883.54</v>
      </c>
      <c r="F7" s="22">
        <f t="shared" si="0"/>
        <v>238.37607261544562</v>
      </c>
      <c r="G7" s="56">
        <v>48.74</v>
      </c>
    </row>
    <row r="8" spans="1:7" ht="14.25" customHeight="1" x14ac:dyDescent="0.2">
      <c r="A8" s="34" t="s">
        <v>109</v>
      </c>
      <c r="B8" s="28">
        <v>1209.6600000000001</v>
      </c>
      <c r="C8" s="28">
        <v>5916.34</v>
      </c>
      <c r="D8" s="28">
        <v>5916.34</v>
      </c>
      <c r="E8" s="28">
        <v>2883.54</v>
      </c>
      <c r="F8" s="21">
        <f t="shared" si="0"/>
        <v>238.37607261544562</v>
      </c>
      <c r="G8" s="57">
        <v>48.74</v>
      </c>
    </row>
    <row r="9" spans="1:7" ht="13.2" x14ac:dyDescent="0.2">
      <c r="A9" s="31" t="s">
        <v>68</v>
      </c>
      <c r="B9" s="25"/>
      <c r="C9" s="25">
        <v>30808.01</v>
      </c>
      <c r="D9" s="25">
        <v>30808.01</v>
      </c>
      <c r="E9" s="25"/>
      <c r="F9" s="25"/>
      <c r="G9" s="55"/>
    </row>
    <row r="10" spans="1:7" ht="13.2" x14ac:dyDescent="0.2">
      <c r="A10" s="32" t="s">
        <v>83</v>
      </c>
      <c r="B10" s="26"/>
      <c r="C10" s="26">
        <v>30808.01</v>
      </c>
      <c r="D10" s="26">
        <v>30808.01</v>
      </c>
      <c r="E10" s="26"/>
      <c r="F10" s="26"/>
      <c r="G10" s="57"/>
    </row>
    <row r="11" spans="1:7" ht="26.4" x14ac:dyDescent="0.2">
      <c r="A11" s="32" t="s">
        <v>107</v>
      </c>
      <c r="B11" s="26"/>
      <c r="C11" s="26">
        <v>30808.01</v>
      </c>
      <c r="D11" s="26">
        <v>30808.01</v>
      </c>
      <c r="E11" s="26"/>
      <c r="F11" s="26"/>
      <c r="G11" s="57"/>
    </row>
    <row r="12" spans="1:7" ht="20.399999999999999" x14ac:dyDescent="0.2">
      <c r="A12" s="33" t="s">
        <v>108</v>
      </c>
      <c r="B12" s="27"/>
      <c r="C12" s="27">
        <v>30808.01</v>
      </c>
      <c r="D12" s="27">
        <v>30808.01</v>
      </c>
      <c r="E12" s="27"/>
      <c r="F12" s="27"/>
      <c r="G12" s="57"/>
    </row>
    <row r="13" spans="1:7" ht="14.25" customHeight="1" x14ac:dyDescent="0.2">
      <c r="A13" s="34" t="s">
        <v>109</v>
      </c>
      <c r="B13" s="28"/>
      <c r="C13" s="28">
        <v>30808.01</v>
      </c>
      <c r="D13" s="28">
        <v>30808.01</v>
      </c>
      <c r="E13" s="28"/>
      <c r="F13" s="28"/>
      <c r="G13" s="57"/>
    </row>
    <row r="14" spans="1:7" ht="13.2" x14ac:dyDescent="0.2">
      <c r="A14" s="31" t="s">
        <v>124</v>
      </c>
      <c r="B14" s="25">
        <v>8927.9</v>
      </c>
      <c r="C14" s="25">
        <v>20982.74</v>
      </c>
      <c r="D14" s="25">
        <v>20982.74</v>
      </c>
      <c r="E14" s="25">
        <v>10369.799999999999</v>
      </c>
      <c r="F14" s="25">
        <v>116.15</v>
      </c>
      <c r="G14" s="55">
        <v>49.42</v>
      </c>
    </row>
    <row r="15" spans="1:7" ht="13.2" x14ac:dyDescent="0.2">
      <c r="A15" s="32" t="s">
        <v>83</v>
      </c>
      <c r="B15" s="26">
        <v>8927.9</v>
      </c>
      <c r="C15" s="26">
        <v>20982.74</v>
      </c>
      <c r="D15" s="26">
        <v>20982.74</v>
      </c>
      <c r="E15" s="26">
        <v>10369.799999999999</v>
      </c>
      <c r="F15" s="26">
        <v>116.15</v>
      </c>
      <c r="G15" s="56">
        <v>49.42</v>
      </c>
    </row>
    <row r="16" spans="1:7" ht="13.2" x14ac:dyDescent="0.2">
      <c r="A16" s="32" t="s">
        <v>95</v>
      </c>
      <c r="B16" s="26">
        <v>3.95</v>
      </c>
      <c r="C16" s="26">
        <v>7.96</v>
      </c>
      <c r="D16" s="26">
        <v>7.96</v>
      </c>
      <c r="E16" s="26">
        <v>5.23</v>
      </c>
      <c r="F16" s="26">
        <v>132.41</v>
      </c>
      <c r="G16" s="56">
        <v>65.7</v>
      </c>
    </row>
    <row r="17" spans="1:7" x14ac:dyDescent="0.2">
      <c r="A17" s="33" t="s">
        <v>96</v>
      </c>
      <c r="B17" s="27">
        <v>3.95</v>
      </c>
      <c r="C17" s="27">
        <v>7.96</v>
      </c>
      <c r="D17" s="27">
        <v>7.96</v>
      </c>
      <c r="E17" s="27">
        <v>5.23</v>
      </c>
      <c r="F17" s="27">
        <v>132.41</v>
      </c>
      <c r="G17" s="56">
        <v>65.7</v>
      </c>
    </row>
    <row r="18" spans="1:7" ht="13.2" x14ac:dyDescent="0.2">
      <c r="A18" s="34" t="s">
        <v>97</v>
      </c>
      <c r="B18" s="28">
        <v>3.95</v>
      </c>
      <c r="C18" s="28">
        <v>7.96</v>
      </c>
      <c r="D18" s="28">
        <v>7.96</v>
      </c>
      <c r="E18" s="28">
        <v>5.23</v>
      </c>
      <c r="F18" s="28">
        <v>132.41</v>
      </c>
      <c r="G18" s="57">
        <v>65.7</v>
      </c>
    </row>
    <row r="19" spans="1:7" ht="26.4" x14ac:dyDescent="0.2">
      <c r="A19" s="32" t="s">
        <v>101</v>
      </c>
      <c r="B19" s="26">
        <v>8923.9500000000007</v>
      </c>
      <c r="C19" s="26">
        <v>20974.78</v>
      </c>
      <c r="D19" s="26">
        <v>20974.78</v>
      </c>
      <c r="E19" s="26">
        <v>10364.57</v>
      </c>
      <c r="F19" s="26">
        <v>116.14</v>
      </c>
      <c r="G19" s="56">
        <v>49.41</v>
      </c>
    </row>
    <row r="20" spans="1:7" x14ac:dyDescent="0.2">
      <c r="A20" s="33" t="s">
        <v>102</v>
      </c>
      <c r="B20" s="27">
        <v>8923.9500000000007</v>
      </c>
      <c r="C20" s="27">
        <v>20974.78</v>
      </c>
      <c r="D20" s="27">
        <v>20974.78</v>
      </c>
      <c r="E20" s="27">
        <v>10364.57</v>
      </c>
      <c r="F20" s="27">
        <v>116.14</v>
      </c>
      <c r="G20" s="56">
        <v>49.41</v>
      </c>
    </row>
    <row r="21" spans="1:7" ht="13.2" x14ac:dyDescent="0.2">
      <c r="A21" s="34" t="s">
        <v>103</v>
      </c>
      <c r="B21" s="28"/>
      <c r="C21" s="28">
        <v>66.36</v>
      </c>
      <c r="D21" s="28">
        <v>66.36</v>
      </c>
      <c r="E21" s="28"/>
      <c r="F21" s="28"/>
      <c r="G21" s="57"/>
    </row>
    <row r="22" spans="1:7" ht="13.2" x14ac:dyDescent="0.2">
      <c r="A22" s="34" t="s">
        <v>104</v>
      </c>
      <c r="B22" s="28">
        <v>8923.9500000000007</v>
      </c>
      <c r="C22" s="28">
        <v>20908.419999999998</v>
      </c>
      <c r="D22" s="28">
        <v>20908.419999999998</v>
      </c>
      <c r="E22" s="28">
        <v>10364.57</v>
      </c>
      <c r="F22" s="28">
        <v>116.14</v>
      </c>
      <c r="G22" s="57">
        <v>49.57</v>
      </c>
    </row>
    <row r="23" spans="1:7" ht="13.2" x14ac:dyDescent="0.2">
      <c r="A23" s="31" t="s">
        <v>126</v>
      </c>
      <c r="B23" s="25">
        <v>1093.6400000000001</v>
      </c>
      <c r="C23" s="25">
        <v>2126.92</v>
      </c>
      <c r="D23" s="25">
        <v>2126.92</v>
      </c>
      <c r="E23" s="25">
        <v>1804.48</v>
      </c>
      <c r="F23" s="25">
        <v>165</v>
      </c>
      <c r="G23" s="55">
        <v>84.84</v>
      </c>
    </row>
    <row r="24" spans="1:7" ht="13.2" x14ac:dyDescent="0.2">
      <c r="A24" s="32" t="s">
        <v>83</v>
      </c>
      <c r="B24" s="26">
        <v>1093.6400000000001</v>
      </c>
      <c r="C24" s="26">
        <v>2126.92</v>
      </c>
      <c r="D24" s="26">
        <v>2126.92</v>
      </c>
      <c r="E24" s="26">
        <v>1804.48</v>
      </c>
      <c r="F24" s="26">
        <v>165</v>
      </c>
      <c r="G24" s="56">
        <v>84.84</v>
      </c>
    </row>
    <row r="25" spans="1:7" ht="26.4" x14ac:dyDescent="0.2">
      <c r="A25" s="32" t="s">
        <v>98</v>
      </c>
      <c r="B25" s="26">
        <v>1093.6400000000001</v>
      </c>
      <c r="C25" s="26">
        <v>2126.92</v>
      </c>
      <c r="D25" s="26">
        <v>2126.92</v>
      </c>
      <c r="E25" s="26">
        <v>1804.48</v>
      </c>
      <c r="F25" s="26">
        <v>165</v>
      </c>
      <c r="G25" s="56">
        <v>84.84</v>
      </c>
    </row>
    <row r="26" spans="1:7" x14ac:dyDescent="0.2">
      <c r="A26" s="33" t="s">
        <v>99</v>
      </c>
      <c r="B26" s="27">
        <v>1093.6400000000001</v>
      </c>
      <c r="C26" s="27">
        <v>2126.92</v>
      </c>
      <c r="D26" s="27">
        <v>2126.92</v>
      </c>
      <c r="E26" s="27">
        <v>1804.48</v>
      </c>
      <c r="F26" s="27">
        <v>165</v>
      </c>
      <c r="G26" s="56">
        <v>84.84</v>
      </c>
    </row>
    <row r="27" spans="1:7" ht="13.2" x14ac:dyDescent="0.2">
      <c r="A27" s="34" t="s">
        <v>100</v>
      </c>
      <c r="B27" s="28">
        <v>1093.6400000000001</v>
      </c>
      <c r="C27" s="28">
        <v>2126.92</v>
      </c>
      <c r="D27" s="28">
        <v>2126.92</v>
      </c>
      <c r="E27" s="28">
        <v>1804.48</v>
      </c>
      <c r="F27" s="28">
        <v>165</v>
      </c>
      <c r="G27" s="57">
        <v>84.84</v>
      </c>
    </row>
    <row r="28" spans="1:7" ht="13.2" x14ac:dyDescent="0.2">
      <c r="A28" s="31" t="s">
        <v>46</v>
      </c>
      <c r="B28" s="25">
        <f>B29</f>
        <v>50074.63</v>
      </c>
      <c r="C28" s="25">
        <v>91340</v>
      </c>
      <c r="D28" s="25">
        <v>91340</v>
      </c>
      <c r="E28" s="25">
        <v>53435.88</v>
      </c>
      <c r="F28" s="59">
        <f t="shared" ref="F28:F34" si="1">E28/B28*100</f>
        <v>106.71248095093264</v>
      </c>
      <c r="G28" s="55">
        <v>58.5</v>
      </c>
    </row>
    <row r="29" spans="1:7" ht="13.2" x14ac:dyDescent="0.2">
      <c r="A29" s="32" t="s">
        <v>83</v>
      </c>
      <c r="B29" s="26">
        <f>B30</f>
        <v>50074.63</v>
      </c>
      <c r="C29" s="26">
        <v>91340</v>
      </c>
      <c r="D29" s="26">
        <v>91340</v>
      </c>
      <c r="E29" s="26">
        <v>53435.88</v>
      </c>
      <c r="F29" s="26">
        <f t="shared" si="1"/>
        <v>106.71248095093264</v>
      </c>
      <c r="G29" s="56">
        <v>58.5</v>
      </c>
    </row>
    <row r="30" spans="1:7" ht="26.4" x14ac:dyDescent="0.2">
      <c r="A30" s="32" t="s">
        <v>107</v>
      </c>
      <c r="B30" s="26">
        <f>B31</f>
        <v>50074.63</v>
      </c>
      <c r="C30" s="26">
        <v>91340</v>
      </c>
      <c r="D30" s="26">
        <v>91340</v>
      </c>
      <c r="E30" s="26">
        <v>53435.88</v>
      </c>
      <c r="F30" s="26">
        <f t="shared" si="1"/>
        <v>106.71248095093264</v>
      </c>
      <c r="G30" s="56">
        <v>58.5</v>
      </c>
    </row>
    <row r="31" spans="1:7" ht="20.399999999999999" x14ac:dyDescent="0.2">
      <c r="A31" s="33" t="s">
        <v>108</v>
      </c>
      <c r="B31" s="27">
        <f>B32</f>
        <v>50074.63</v>
      </c>
      <c r="C31" s="27">
        <v>91340</v>
      </c>
      <c r="D31" s="27">
        <v>91340</v>
      </c>
      <c r="E31" s="27">
        <v>53435.88</v>
      </c>
      <c r="F31" s="26">
        <f t="shared" si="1"/>
        <v>106.71248095093264</v>
      </c>
      <c r="G31" s="56">
        <v>58.5</v>
      </c>
    </row>
    <row r="32" spans="1:7" ht="14.25" customHeight="1" x14ac:dyDescent="0.2">
      <c r="A32" s="34" t="s">
        <v>109</v>
      </c>
      <c r="B32" s="28">
        <v>50074.63</v>
      </c>
      <c r="C32" s="28">
        <v>91340</v>
      </c>
      <c r="D32" s="28">
        <v>91340</v>
      </c>
      <c r="E32" s="28">
        <v>52817.39</v>
      </c>
      <c r="F32" s="28">
        <f t="shared" si="1"/>
        <v>105.47734451557606</v>
      </c>
      <c r="G32" s="57">
        <v>57.83</v>
      </c>
    </row>
    <row r="33" spans="1:12" ht="24" customHeight="1" x14ac:dyDescent="0.2">
      <c r="A33" s="34" t="s">
        <v>137</v>
      </c>
      <c r="B33" s="28"/>
      <c r="C33" s="28"/>
      <c r="D33" s="28"/>
      <c r="E33" s="28">
        <v>618.49</v>
      </c>
      <c r="F33" s="28" t="e">
        <f t="shared" si="1"/>
        <v>#DIV/0!</v>
      </c>
      <c r="G33" s="57"/>
    </row>
    <row r="34" spans="1:12" ht="13.2" x14ac:dyDescent="0.2">
      <c r="A34" s="31" t="s">
        <v>69</v>
      </c>
      <c r="B34" s="25">
        <f>B35</f>
        <v>394.79</v>
      </c>
      <c r="C34" s="25">
        <v>518.61</v>
      </c>
      <c r="D34" s="25">
        <v>518.61</v>
      </c>
      <c r="E34" s="25">
        <v>354.49</v>
      </c>
      <c r="F34" s="25">
        <f t="shared" si="1"/>
        <v>89.792041338433094</v>
      </c>
      <c r="G34" s="55">
        <v>68.349999999999994</v>
      </c>
      <c r="J34" s="2">
        <f>SUM(B34,B39)</f>
        <v>2815.52</v>
      </c>
      <c r="K34" s="2">
        <f>SUM(C34,C39)</f>
        <v>6013.4</v>
      </c>
      <c r="L34" s="2">
        <f>SUM(E34,E39)</f>
        <v>2795.1000000000004</v>
      </c>
    </row>
    <row r="35" spans="1:12" ht="13.2" x14ac:dyDescent="0.2">
      <c r="A35" s="32" t="s">
        <v>83</v>
      </c>
      <c r="B35" s="26">
        <f>B36</f>
        <v>394.79</v>
      </c>
      <c r="C35" s="26">
        <v>518.61</v>
      </c>
      <c r="D35" s="26">
        <v>518.61</v>
      </c>
      <c r="E35" s="26">
        <v>354.49</v>
      </c>
      <c r="F35" s="22">
        <f t="shared" ref="F35:F43" si="2">E35/B35*100</f>
        <v>89.792041338433094</v>
      </c>
      <c r="G35" s="56">
        <v>68.349999999999994</v>
      </c>
    </row>
    <row r="36" spans="1:12" ht="26.4" x14ac:dyDescent="0.2">
      <c r="A36" s="32" t="s">
        <v>107</v>
      </c>
      <c r="B36" s="26">
        <f>B37</f>
        <v>394.79</v>
      </c>
      <c r="C36" s="26">
        <v>518.61</v>
      </c>
      <c r="D36" s="26">
        <v>518.61</v>
      </c>
      <c r="E36" s="26">
        <v>354.49</v>
      </c>
      <c r="F36" s="22">
        <f t="shared" si="2"/>
        <v>89.792041338433094</v>
      </c>
      <c r="G36" s="56">
        <v>68.349999999999994</v>
      </c>
    </row>
    <row r="37" spans="1:12" ht="20.399999999999999" x14ac:dyDescent="0.2">
      <c r="A37" s="33" t="s">
        <v>108</v>
      </c>
      <c r="B37" s="27">
        <f>B38</f>
        <v>394.79</v>
      </c>
      <c r="C37" s="27">
        <v>518.61</v>
      </c>
      <c r="D37" s="27">
        <v>518.61</v>
      </c>
      <c r="E37" s="27">
        <v>354.49</v>
      </c>
      <c r="F37" s="22">
        <f t="shared" si="2"/>
        <v>89.792041338433094</v>
      </c>
      <c r="G37" s="56">
        <v>68.349999999999994</v>
      </c>
    </row>
    <row r="38" spans="1:12" ht="14.25" customHeight="1" x14ac:dyDescent="0.2">
      <c r="A38" s="34" t="s">
        <v>109</v>
      </c>
      <c r="B38" s="28">
        <v>394.79</v>
      </c>
      <c r="C38" s="28">
        <v>518.61</v>
      </c>
      <c r="D38" s="28">
        <v>518.61</v>
      </c>
      <c r="E38" s="28">
        <v>354.49</v>
      </c>
      <c r="F38" s="21">
        <f t="shared" si="2"/>
        <v>89.792041338433094</v>
      </c>
      <c r="G38" s="57">
        <v>68.349999999999994</v>
      </c>
    </row>
    <row r="39" spans="1:12" ht="13.2" x14ac:dyDescent="0.2">
      <c r="A39" s="31" t="s">
        <v>130</v>
      </c>
      <c r="B39" s="25">
        <f>B40</f>
        <v>2420.73</v>
      </c>
      <c r="C39" s="25">
        <v>5494.79</v>
      </c>
      <c r="D39" s="25">
        <v>5494.79</v>
      </c>
      <c r="E39" s="25">
        <v>2440.61</v>
      </c>
      <c r="F39" s="25">
        <f t="shared" si="2"/>
        <v>100.82123987392234</v>
      </c>
      <c r="G39" s="55">
        <v>44.42</v>
      </c>
    </row>
    <row r="40" spans="1:12" ht="13.2" x14ac:dyDescent="0.2">
      <c r="A40" s="32" t="s">
        <v>83</v>
      </c>
      <c r="B40" s="26">
        <f>B41</f>
        <v>2420.73</v>
      </c>
      <c r="C40" s="26">
        <v>5494.79</v>
      </c>
      <c r="D40" s="26">
        <v>5494.79</v>
      </c>
      <c r="E40" s="26">
        <v>2440.61</v>
      </c>
      <c r="F40" s="22">
        <f t="shared" si="2"/>
        <v>100.82123987392234</v>
      </c>
      <c r="G40" s="56">
        <v>44.42</v>
      </c>
    </row>
    <row r="41" spans="1:12" ht="26.4" x14ac:dyDescent="0.2">
      <c r="A41" s="32" t="s">
        <v>107</v>
      </c>
      <c r="B41" s="26">
        <f>B42</f>
        <v>2420.73</v>
      </c>
      <c r="C41" s="26">
        <v>5494.79</v>
      </c>
      <c r="D41" s="26">
        <v>5494.79</v>
      </c>
      <c r="E41" s="26">
        <v>2440.61</v>
      </c>
      <c r="F41" s="22">
        <f t="shared" si="2"/>
        <v>100.82123987392234</v>
      </c>
      <c r="G41" s="56">
        <v>44.42</v>
      </c>
    </row>
    <row r="42" spans="1:12" ht="20.399999999999999" x14ac:dyDescent="0.2">
      <c r="A42" s="33" t="s">
        <v>108</v>
      </c>
      <c r="B42" s="27">
        <f>B43</f>
        <v>2420.73</v>
      </c>
      <c r="C42" s="27">
        <v>5494.79</v>
      </c>
      <c r="D42" s="27">
        <v>5494.79</v>
      </c>
      <c r="E42" s="27">
        <v>2440.61</v>
      </c>
      <c r="F42" s="22">
        <f t="shared" si="2"/>
        <v>100.82123987392234</v>
      </c>
      <c r="G42" s="56">
        <v>44.42</v>
      </c>
    </row>
    <row r="43" spans="1:12" ht="14.25" customHeight="1" x14ac:dyDescent="0.2">
      <c r="A43" s="34" t="s">
        <v>109</v>
      </c>
      <c r="B43" s="28">
        <v>2420.73</v>
      </c>
      <c r="C43" s="28">
        <v>5494.79</v>
      </c>
      <c r="D43" s="28">
        <v>5494.79</v>
      </c>
      <c r="E43" s="28">
        <v>2440.61</v>
      </c>
      <c r="F43" s="21">
        <f t="shared" si="2"/>
        <v>100.82123987392234</v>
      </c>
      <c r="G43" s="57">
        <v>44.42</v>
      </c>
    </row>
    <row r="44" spans="1:12" ht="13.2" x14ac:dyDescent="0.2">
      <c r="A44" s="31" t="s">
        <v>128</v>
      </c>
      <c r="B44" s="25">
        <v>426306.77</v>
      </c>
      <c r="C44" s="25">
        <v>907482.64</v>
      </c>
      <c r="D44" s="25">
        <v>907482.64</v>
      </c>
      <c r="E44" s="25">
        <v>486974.51</v>
      </c>
      <c r="F44" s="25">
        <v>114.23</v>
      </c>
      <c r="G44" s="55">
        <v>53.66</v>
      </c>
    </row>
    <row r="45" spans="1:12" ht="13.2" x14ac:dyDescent="0.2">
      <c r="A45" s="32" t="s">
        <v>83</v>
      </c>
      <c r="B45" s="26">
        <v>426306.77</v>
      </c>
      <c r="C45" s="26">
        <v>907482.64</v>
      </c>
      <c r="D45" s="26">
        <v>907482.64</v>
      </c>
      <c r="E45" s="26">
        <v>486974.51</v>
      </c>
      <c r="F45" s="26">
        <v>114.23</v>
      </c>
      <c r="G45" s="56">
        <v>53.66</v>
      </c>
    </row>
    <row r="46" spans="1:12" ht="14.25" customHeight="1" x14ac:dyDescent="0.2">
      <c r="A46" s="32" t="s">
        <v>84</v>
      </c>
      <c r="B46" s="26">
        <v>426306.77</v>
      </c>
      <c r="C46" s="26">
        <v>907482.64</v>
      </c>
      <c r="D46" s="26">
        <v>907482.64</v>
      </c>
      <c r="E46" s="26">
        <v>486974.51</v>
      </c>
      <c r="F46" s="26">
        <v>114.23</v>
      </c>
      <c r="G46" s="56">
        <v>53.66</v>
      </c>
    </row>
    <row r="47" spans="1:12" ht="14.25" customHeight="1" x14ac:dyDescent="0.2">
      <c r="A47" s="33" t="s">
        <v>85</v>
      </c>
      <c r="B47" s="27">
        <v>421069.82</v>
      </c>
      <c r="C47" s="27">
        <v>877531.75</v>
      </c>
      <c r="D47" s="27">
        <v>877531.75</v>
      </c>
      <c r="E47" s="27">
        <v>478039.45</v>
      </c>
      <c r="F47" s="27">
        <v>113.53</v>
      </c>
      <c r="G47" s="56">
        <v>54.48</v>
      </c>
    </row>
    <row r="48" spans="1:12" ht="26.4" x14ac:dyDescent="0.2">
      <c r="A48" s="34" t="s">
        <v>86</v>
      </c>
      <c r="B48" s="28">
        <v>421069.82</v>
      </c>
      <c r="C48" s="28">
        <v>876868.14</v>
      </c>
      <c r="D48" s="28">
        <v>876868.14</v>
      </c>
      <c r="E48" s="28">
        <v>478039.45</v>
      </c>
      <c r="F48" s="28">
        <v>113.53</v>
      </c>
      <c r="G48" s="57">
        <v>54.52</v>
      </c>
    </row>
    <row r="49" spans="1:7" ht="26.4" x14ac:dyDescent="0.2">
      <c r="A49" s="34" t="s">
        <v>87</v>
      </c>
      <c r="B49" s="28"/>
      <c r="C49" s="28">
        <v>663.61</v>
      </c>
      <c r="D49" s="28">
        <v>663.61</v>
      </c>
      <c r="E49" s="28"/>
      <c r="F49" s="28"/>
      <c r="G49" s="57"/>
    </row>
    <row r="50" spans="1:7" x14ac:dyDescent="0.2">
      <c r="A50" s="33" t="s">
        <v>90</v>
      </c>
      <c r="B50" s="27">
        <v>5236.95</v>
      </c>
      <c r="C50" s="27">
        <v>29950.89</v>
      </c>
      <c r="D50" s="27">
        <v>29950.89</v>
      </c>
      <c r="E50" s="27">
        <v>8935.06</v>
      </c>
      <c r="F50" s="27">
        <v>170.62</v>
      </c>
      <c r="G50" s="56">
        <v>29.83</v>
      </c>
    </row>
    <row r="51" spans="1:7" ht="14.25" customHeight="1" x14ac:dyDescent="0.2">
      <c r="A51" s="34" t="s">
        <v>91</v>
      </c>
      <c r="B51" s="28">
        <v>5236.95</v>
      </c>
      <c r="C51" s="28">
        <v>19486.060000000001</v>
      </c>
      <c r="D51" s="28">
        <v>19486.060000000001</v>
      </c>
      <c r="E51" s="28">
        <v>1890.06</v>
      </c>
      <c r="F51" s="28">
        <v>36.090000000000003</v>
      </c>
      <c r="G51" s="57">
        <v>9.6999999999999993</v>
      </c>
    </row>
    <row r="52" spans="1:7" ht="14.25" customHeight="1" x14ac:dyDescent="0.2">
      <c r="A52" s="34" t="s">
        <v>92</v>
      </c>
      <c r="B52" s="28"/>
      <c r="C52" s="28">
        <v>10464.83</v>
      </c>
      <c r="D52" s="28">
        <v>10464.83</v>
      </c>
      <c r="E52" s="28">
        <v>7045</v>
      </c>
      <c r="F52" s="28"/>
      <c r="G52" s="57">
        <v>67.319999999999993</v>
      </c>
    </row>
    <row r="53" spans="1:7" ht="13.2" x14ac:dyDescent="0.2">
      <c r="A53" s="31" t="s">
        <v>131</v>
      </c>
      <c r="B53" s="25">
        <v>55903.360000000001</v>
      </c>
      <c r="C53" s="25">
        <v>257701.98</v>
      </c>
      <c r="D53" s="25">
        <v>257701.98</v>
      </c>
      <c r="E53" s="25">
        <v>96984.15</v>
      </c>
      <c r="F53" s="25">
        <v>173.49</v>
      </c>
      <c r="G53" s="55">
        <v>37.630000000000003</v>
      </c>
    </row>
    <row r="54" spans="1:7" ht="13.2" x14ac:dyDescent="0.2">
      <c r="A54" s="32" t="s">
        <v>83</v>
      </c>
      <c r="B54" s="26">
        <v>55903.360000000001</v>
      </c>
      <c r="C54" s="26">
        <v>257701.98</v>
      </c>
      <c r="D54" s="26">
        <v>257701.98</v>
      </c>
      <c r="E54" s="26">
        <v>96984.15</v>
      </c>
      <c r="F54" s="26">
        <v>173.49</v>
      </c>
      <c r="G54" s="56">
        <v>37.630000000000003</v>
      </c>
    </row>
    <row r="55" spans="1:7" ht="14.25" customHeight="1" x14ac:dyDescent="0.2">
      <c r="A55" s="32" t="s">
        <v>84</v>
      </c>
      <c r="B55" s="26">
        <v>55903.360000000001</v>
      </c>
      <c r="C55" s="26">
        <v>257701.98</v>
      </c>
      <c r="D55" s="26">
        <v>257701.98</v>
      </c>
      <c r="E55" s="26">
        <v>96984.15</v>
      </c>
      <c r="F55" s="26">
        <v>173.49</v>
      </c>
      <c r="G55" s="56">
        <v>37.630000000000003</v>
      </c>
    </row>
    <row r="56" spans="1:7" x14ac:dyDescent="0.2">
      <c r="A56" s="33" t="s">
        <v>88</v>
      </c>
      <c r="B56" s="27">
        <v>25407.03</v>
      </c>
      <c r="C56" s="27">
        <v>51110.58</v>
      </c>
      <c r="D56" s="27">
        <v>51110.58</v>
      </c>
      <c r="E56" s="27">
        <v>29325.65</v>
      </c>
      <c r="F56" s="27">
        <v>115.42</v>
      </c>
      <c r="G56" s="56">
        <v>57.38</v>
      </c>
    </row>
    <row r="57" spans="1:7" ht="13.2" x14ac:dyDescent="0.2">
      <c r="A57" s="34" t="s">
        <v>89</v>
      </c>
      <c r="B57" s="28">
        <v>25407.03</v>
      </c>
      <c r="C57" s="28">
        <v>51110.58</v>
      </c>
      <c r="D57" s="28">
        <v>51110.58</v>
      </c>
      <c r="E57" s="28">
        <v>29325.65</v>
      </c>
      <c r="F57" s="28">
        <v>115.42</v>
      </c>
      <c r="G57" s="57">
        <v>57.38</v>
      </c>
    </row>
    <row r="58" spans="1:7" x14ac:dyDescent="0.2">
      <c r="A58" s="33" t="s">
        <v>90</v>
      </c>
      <c r="B58" s="27">
        <v>30496.33</v>
      </c>
      <c r="C58" s="27">
        <v>206591.4</v>
      </c>
      <c r="D58" s="27">
        <v>206591.4</v>
      </c>
      <c r="E58" s="27">
        <v>67658.5</v>
      </c>
      <c r="F58" s="27">
        <v>221.86</v>
      </c>
      <c r="G58" s="56">
        <v>32.75</v>
      </c>
    </row>
    <row r="59" spans="1:7" ht="26.4" x14ac:dyDescent="0.2">
      <c r="A59" s="34" t="s">
        <v>93</v>
      </c>
      <c r="B59" s="28">
        <v>30496.33</v>
      </c>
      <c r="C59" s="28">
        <v>122608.23</v>
      </c>
      <c r="D59" s="28">
        <v>122608.23</v>
      </c>
      <c r="E59" s="28">
        <v>11120.49</v>
      </c>
      <c r="F59" s="28">
        <v>36.47</v>
      </c>
      <c r="G59" s="57">
        <v>9.07</v>
      </c>
    </row>
    <row r="60" spans="1:7" ht="27.75" customHeight="1" x14ac:dyDescent="0.2">
      <c r="A60" s="34" t="s">
        <v>94</v>
      </c>
      <c r="B60" s="28"/>
      <c r="C60" s="28">
        <v>83983.17</v>
      </c>
      <c r="D60" s="28">
        <v>83983.17</v>
      </c>
      <c r="E60" s="28">
        <v>56538.01</v>
      </c>
      <c r="F60" s="28"/>
      <c r="G60" s="57">
        <v>67.319999999999993</v>
      </c>
    </row>
    <row r="61" spans="1:7" ht="14.25" customHeight="1" x14ac:dyDescent="0.2">
      <c r="A61" s="31" t="s">
        <v>135</v>
      </c>
      <c r="B61" s="25"/>
      <c r="C61" s="25">
        <v>1327.23</v>
      </c>
      <c r="D61" s="25">
        <v>1327.23</v>
      </c>
      <c r="E61" s="25"/>
      <c r="F61" s="25"/>
      <c r="G61" s="55"/>
    </row>
    <row r="62" spans="1:7" ht="13.2" x14ac:dyDescent="0.2">
      <c r="A62" s="32" t="s">
        <v>83</v>
      </c>
      <c r="B62" s="26"/>
      <c r="C62" s="26">
        <v>1327.23</v>
      </c>
      <c r="D62" s="26">
        <v>1327.23</v>
      </c>
      <c r="E62" s="26"/>
      <c r="F62" s="26"/>
      <c r="G62" s="57"/>
    </row>
    <row r="63" spans="1:7" ht="26.4" x14ac:dyDescent="0.2">
      <c r="A63" s="32" t="s">
        <v>101</v>
      </c>
      <c r="B63" s="26"/>
      <c r="C63" s="26">
        <v>1327.23</v>
      </c>
      <c r="D63" s="26">
        <v>1327.23</v>
      </c>
      <c r="E63" s="26"/>
      <c r="F63" s="26"/>
      <c r="G63" s="57"/>
    </row>
    <row r="64" spans="1:7" ht="20.399999999999999" x14ac:dyDescent="0.2">
      <c r="A64" s="33" t="s">
        <v>105</v>
      </c>
      <c r="B64" s="27"/>
      <c r="C64" s="27">
        <v>1327.23</v>
      </c>
      <c r="D64" s="27">
        <v>1327.23</v>
      </c>
      <c r="E64" s="27"/>
      <c r="F64" s="27"/>
      <c r="G64" s="57"/>
    </row>
    <row r="65" spans="1:7" ht="13.8" thickBot="1" x14ac:dyDescent="0.25">
      <c r="A65" s="35" t="s">
        <v>106</v>
      </c>
      <c r="B65" s="29"/>
      <c r="C65" s="29">
        <v>1327.23</v>
      </c>
      <c r="D65" s="29">
        <v>1327.23</v>
      </c>
      <c r="E65" s="29"/>
      <c r="F65" s="29"/>
      <c r="G65" s="58"/>
    </row>
  </sheetData>
  <autoFilter ref="A2:G65" xr:uid="{00000000-0009-0000-0000-000001000000}"/>
  <mergeCells count="1">
    <mergeCell ref="A1:G1"/>
  </mergeCells>
  <pageMargins left="0.11811023622047245" right="0.11811023622047245" top="0.15748031496062992" bottom="0.15748031496062992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60"/>
  <sheetViews>
    <sheetView workbookViewId="0">
      <pane ySplit="2" topLeftCell="A246" activePane="bottomLeft" state="frozen"/>
      <selection activeCell="B2" sqref="B1:G1048576"/>
      <selection pane="bottomLeft" activeCell="G76" sqref="G76"/>
    </sheetView>
  </sheetViews>
  <sheetFormatPr defaultColWidth="9.109375" defaultRowHeight="11.4" x14ac:dyDescent="0.2"/>
  <cols>
    <col min="1" max="1" width="54" style="6" customWidth="1"/>
    <col min="2" max="5" width="13.109375" style="2" customWidth="1"/>
    <col min="6" max="7" width="8.44140625" style="2" customWidth="1"/>
    <col min="8" max="9" width="9.109375" style="1"/>
    <col min="10" max="11" width="10.33203125" style="1" bestFit="1" customWidth="1"/>
    <col min="12" max="12" width="9.109375" style="1"/>
    <col min="13" max="13" width="10.33203125" style="1" bestFit="1" customWidth="1"/>
    <col min="14" max="16384" width="9.109375" style="1"/>
  </cols>
  <sheetData>
    <row r="1" spans="1:7" ht="45" customHeight="1" thickBot="1" x14ac:dyDescent="0.25">
      <c r="A1" s="103" t="s">
        <v>139</v>
      </c>
      <c r="B1" s="104"/>
      <c r="C1" s="104"/>
      <c r="D1" s="104"/>
      <c r="E1" s="104"/>
      <c r="F1" s="104"/>
      <c r="G1" s="105"/>
    </row>
    <row r="2" spans="1:7" ht="37.5" customHeight="1" thickBot="1" x14ac:dyDescent="0.25">
      <c r="A2" s="7" t="s">
        <v>82</v>
      </c>
      <c r="B2" s="8" t="s">
        <v>0</v>
      </c>
      <c r="C2" s="8" t="s">
        <v>161</v>
      </c>
      <c r="D2" s="8" t="s">
        <v>1</v>
      </c>
      <c r="E2" s="8" t="s">
        <v>2</v>
      </c>
      <c r="F2" s="8" t="s">
        <v>3</v>
      </c>
      <c r="G2" s="9" t="s">
        <v>4</v>
      </c>
    </row>
    <row r="3" spans="1:7" ht="19.5" customHeight="1" x14ac:dyDescent="0.2">
      <c r="A3" s="5" t="s">
        <v>5</v>
      </c>
      <c r="B3" s="49">
        <f>SUM(B4,B17,B26,B72,B85,B96,B132,B141,B146,B156,B203,B232,B245,B250,B256)</f>
        <v>555601.06999999995</v>
      </c>
      <c r="C3" s="49">
        <f>SUM(C4,C17,C26,C72,C85,C96,C132,C141,C146,C156,C203,C232,C245,C250,C256)</f>
        <v>1310051.3899999997</v>
      </c>
      <c r="D3" s="49">
        <f>SUM(D4,D17,D26,D72,D85,D96,D132,D141,D146,D156,D203,D232,D245,D250,D256)</f>
        <v>1310051.3899999997</v>
      </c>
      <c r="E3" s="49">
        <f>SUM(E4,E17,E26,E72,E85,E96,E132,E141,E146,E156,E203,E232,E245,E250,E256)</f>
        <v>624821.92999999993</v>
      </c>
      <c r="F3" s="49">
        <f>E3/B3*100</f>
        <v>112.45873410574964</v>
      </c>
      <c r="G3" s="50">
        <f>E3/D3*100</f>
        <v>47.694459528034251</v>
      </c>
    </row>
    <row r="4" spans="1:7" ht="13.2" x14ac:dyDescent="0.2">
      <c r="A4" s="31" t="s">
        <v>8</v>
      </c>
      <c r="B4" s="51">
        <v>1358.2</v>
      </c>
      <c r="C4" s="51">
        <v>5916.34</v>
      </c>
      <c r="D4" s="51">
        <v>5916.34</v>
      </c>
      <c r="E4" s="51">
        <v>3597.23</v>
      </c>
      <c r="F4" s="51">
        <v>264.85000000000002</v>
      </c>
      <c r="G4" s="76">
        <v>60.8</v>
      </c>
    </row>
    <row r="5" spans="1:7" ht="13.2" x14ac:dyDescent="0.2">
      <c r="A5" s="32" t="s">
        <v>9</v>
      </c>
      <c r="B5" s="49">
        <v>1358.2</v>
      </c>
      <c r="C5" s="49">
        <v>5916.34</v>
      </c>
      <c r="D5" s="49">
        <v>5916.34</v>
      </c>
      <c r="E5" s="49">
        <v>3597.23</v>
      </c>
      <c r="F5" s="49">
        <v>264.85000000000002</v>
      </c>
      <c r="G5" s="77">
        <v>60.8</v>
      </c>
    </row>
    <row r="6" spans="1:7" ht="13.2" x14ac:dyDescent="0.2">
      <c r="A6" s="32" t="s">
        <v>18</v>
      </c>
      <c r="B6" s="49">
        <v>891.28</v>
      </c>
      <c r="C6" s="49">
        <v>2575.34</v>
      </c>
      <c r="D6" s="49">
        <v>2575.34</v>
      </c>
      <c r="E6" s="49">
        <v>2685.68</v>
      </c>
      <c r="F6" s="49">
        <v>301.33</v>
      </c>
      <c r="G6" s="77">
        <v>104.28</v>
      </c>
    </row>
    <row r="7" spans="1:7" x14ac:dyDescent="0.2">
      <c r="A7" s="33" t="s">
        <v>51</v>
      </c>
      <c r="B7" s="52">
        <v>891.28</v>
      </c>
      <c r="C7" s="52">
        <v>2575.34</v>
      </c>
      <c r="D7" s="52">
        <v>2575.34</v>
      </c>
      <c r="E7" s="52">
        <v>2685.68</v>
      </c>
      <c r="F7" s="52">
        <v>301.33</v>
      </c>
      <c r="G7" s="77">
        <v>104.28</v>
      </c>
    </row>
    <row r="8" spans="1:7" ht="13.2" x14ac:dyDescent="0.2">
      <c r="A8" s="34" t="s">
        <v>52</v>
      </c>
      <c r="B8" s="53">
        <v>891.28</v>
      </c>
      <c r="C8" s="53">
        <v>2575.34</v>
      </c>
      <c r="D8" s="53">
        <v>2575.34</v>
      </c>
      <c r="E8" s="53">
        <v>2685.68</v>
      </c>
      <c r="F8" s="53">
        <v>301.33</v>
      </c>
      <c r="G8" s="77">
        <v>104.28</v>
      </c>
    </row>
    <row r="9" spans="1:7" ht="13.2" x14ac:dyDescent="0.2">
      <c r="A9" s="32" t="s">
        <v>10</v>
      </c>
      <c r="B9" s="49">
        <v>466.92</v>
      </c>
      <c r="C9" s="49">
        <v>3341</v>
      </c>
      <c r="D9" s="49">
        <v>3341</v>
      </c>
      <c r="E9" s="49">
        <v>911.55</v>
      </c>
      <c r="F9" s="49">
        <v>195.23</v>
      </c>
      <c r="G9" s="77">
        <v>27.28</v>
      </c>
    </row>
    <row r="10" spans="1:7" x14ac:dyDescent="0.2">
      <c r="A10" s="33" t="s">
        <v>11</v>
      </c>
      <c r="B10" s="52">
        <v>208.11</v>
      </c>
      <c r="C10" s="52">
        <v>1100</v>
      </c>
      <c r="D10" s="52">
        <v>1100</v>
      </c>
      <c r="E10" s="52">
        <v>341.55</v>
      </c>
      <c r="F10" s="52">
        <v>164.12</v>
      </c>
      <c r="G10" s="77">
        <v>31.05</v>
      </c>
    </row>
    <row r="11" spans="1:7" ht="13.2" x14ac:dyDescent="0.2">
      <c r="A11" s="34" t="s">
        <v>12</v>
      </c>
      <c r="B11" s="53">
        <v>208.11</v>
      </c>
      <c r="C11" s="53">
        <v>1100</v>
      </c>
      <c r="D11" s="53">
        <v>1100</v>
      </c>
      <c r="E11" s="53">
        <v>341.55</v>
      </c>
      <c r="F11" s="53">
        <v>164.12</v>
      </c>
      <c r="G11" s="77">
        <v>31.05</v>
      </c>
    </row>
    <row r="12" spans="1:7" x14ac:dyDescent="0.2">
      <c r="A12" s="33" t="s">
        <v>14</v>
      </c>
      <c r="B12" s="52"/>
      <c r="C12" s="52">
        <v>670</v>
      </c>
      <c r="D12" s="52">
        <v>670</v>
      </c>
      <c r="E12" s="52"/>
      <c r="F12" s="52"/>
      <c r="G12" s="77"/>
    </row>
    <row r="13" spans="1:7" ht="13.2" x14ac:dyDescent="0.2">
      <c r="A13" s="34" t="s">
        <v>23</v>
      </c>
      <c r="B13" s="53"/>
      <c r="C13" s="53">
        <v>670</v>
      </c>
      <c r="D13" s="53">
        <v>670</v>
      </c>
      <c r="E13" s="53"/>
      <c r="F13" s="53"/>
      <c r="G13" s="77"/>
    </row>
    <row r="14" spans="1:7" x14ac:dyDescent="0.2">
      <c r="A14" s="33" t="s">
        <v>16</v>
      </c>
      <c r="B14" s="52">
        <v>258.81</v>
      </c>
      <c r="C14" s="52">
        <v>1571</v>
      </c>
      <c r="D14" s="52">
        <v>1571</v>
      </c>
      <c r="E14" s="52">
        <v>570</v>
      </c>
      <c r="F14" s="52">
        <v>220.24</v>
      </c>
      <c r="G14" s="77">
        <v>36.28</v>
      </c>
    </row>
    <row r="15" spans="1:7" ht="13.2" x14ac:dyDescent="0.2">
      <c r="A15" s="34" t="s">
        <v>28</v>
      </c>
      <c r="B15" s="53">
        <v>258.81</v>
      </c>
      <c r="C15" s="53">
        <v>1100</v>
      </c>
      <c r="D15" s="53">
        <v>1100</v>
      </c>
      <c r="E15" s="53">
        <v>570</v>
      </c>
      <c r="F15" s="53">
        <v>220.24</v>
      </c>
      <c r="G15" s="77">
        <v>51.82</v>
      </c>
    </row>
    <row r="16" spans="1:7" ht="13.2" x14ac:dyDescent="0.2">
      <c r="A16" s="34" t="s">
        <v>32</v>
      </c>
      <c r="B16" s="53"/>
      <c r="C16" s="53">
        <v>471</v>
      </c>
      <c r="D16" s="53">
        <v>471</v>
      </c>
      <c r="E16" s="53"/>
      <c r="F16" s="53"/>
      <c r="G16" s="77"/>
    </row>
    <row r="17" spans="1:7" ht="13.2" x14ac:dyDescent="0.2">
      <c r="A17" s="31" t="s">
        <v>68</v>
      </c>
      <c r="B17" s="51"/>
      <c r="C17" s="51">
        <v>30808.01</v>
      </c>
      <c r="D17" s="51">
        <v>30808.01</v>
      </c>
      <c r="E17" s="51"/>
      <c r="F17" s="51"/>
      <c r="G17" s="76"/>
    </row>
    <row r="18" spans="1:7" ht="13.2" x14ac:dyDescent="0.2">
      <c r="A18" s="32" t="s">
        <v>9</v>
      </c>
      <c r="B18" s="49"/>
      <c r="C18" s="49">
        <v>30808.01</v>
      </c>
      <c r="D18" s="49">
        <v>30808.01</v>
      </c>
      <c r="E18" s="49"/>
      <c r="F18" s="49"/>
      <c r="G18" s="77"/>
    </row>
    <row r="19" spans="1:7" ht="13.2" x14ac:dyDescent="0.2">
      <c r="A19" s="32" t="s">
        <v>18</v>
      </c>
      <c r="B19" s="49"/>
      <c r="C19" s="49">
        <v>808.01</v>
      </c>
      <c r="D19" s="49">
        <v>808.01</v>
      </c>
      <c r="E19" s="49"/>
      <c r="F19" s="49"/>
      <c r="G19" s="77"/>
    </row>
    <row r="20" spans="1:7" x14ac:dyDescent="0.2">
      <c r="A20" s="33" t="s">
        <v>51</v>
      </c>
      <c r="B20" s="52"/>
      <c r="C20" s="52">
        <v>808.01</v>
      </c>
      <c r="D20" s="52">
        <v>808.01</v>
      </c>
      <c r="E20" s="52"/>
      <c r="F20" s="52"/>
      <c r="G20" s="77"/>
    </row>
    <row r="21" spans="1:7" ht="13.2" x14ac:dyDescent="0.2">
      <c r="A21" s="34" t="s">
        <v>52</v>
      </c>
      <c r="B21" s="53"/>
      <c r="C21" s="53">
        <v>808.01</v>
      </c>
      <c r="D21" s="53">
        <v>808.01</v>
      </c>
      <c r="E21" s="53"/>
      <c r="F21" s="53"/>
      <c r="G21" s="77"/>
    </row>
    <row r="22" spans="1:7" ht="13.2" x14ac:dyDescent="0.2">
      <c r="A22" s="32" t="s">
        <v>10</v>
      </c>
      <c r="B22" s="49"/>
      <c r="C22" s="49">
        <v>30000</v>
      </c>
      <c r="D22" s="49">
        <v>30000</v>
      </c>
      <c r="E22" s="49"/>
      <c r="F22" s="49"/>
      <c r="G22" s="77"/>
    </row>
    <row r="23" spans="1:7" x14ac:dyDescent="0.2">
      <c r="A23" s="33" t="s">
        <v>11</v>
      </c>
      <c r="B23" s="52"/>
      <c r="C23" s="52">
        <v>30000</v>
      </c>
      <c r="D23" s="52">
        <v>30000</v>
      </c>
      <c r="E23" s="52"/>
      <c r="F23" s="52"/>
      <c r="G23" s="77"/>
    </row>
    <row r="24" spans="1:7" ht="13.2" x14ac:dyDescent="0.2">
      <c r="A24" s="34" t="s">
        <v>12</v>
      </c>
      <c r="B24" s="53"/>
      <c r="C24" s="53">
        <v>25000</v>
      </c>
      <c r="D24" s="53">
        <v>25000</v>
      </c>
      <c r="E24" s="53"/>
      <c r="F24" s="53"/>
      <c r="G24" s="77"/>
    </row>
    <row r="25" spans="1:7" ht="13.2" x14ac:dyDescent="0.2">
      <c r="A25" s="34" t="s">
        <v>21</v>
      </c>
      <c r="B25" s="53"/>
      <c r="C25" s="53">
        <v>5000</v>
      </c>
      <c r="D25" s="53">
        <v>5000</v>
      </c>
      <c r="E25" s="53"/>
      <c r="F25" s="53"/>
      <c r="G25" s="77"/>
    </row>
    <row r="26" spans="1:7" ht="13.2" x14ac:dyDescent="0.2">
      <c r="A26" s="31" t="s">
        <v>124</v>
      </c>
      <c r="B26" s="51">
        <v>4992.97</v>
      </c>
      <c r="C26" s="51">
        <v>20982.74</v>
      </c>
      <c r="D26" s="51">
        <v>20982.74</v>
      </c>
      <c r="E26" s="51">
        <f>6928.07-57.09-29.85</f>
        <v>6841.1299999999992</v>
      </c>
      <c r="F26" s="51">
        <f>E26/B26*100</f>
        <v>137.01524343226575</v>
      </c>
      <c r="G26" s="76">
        <f>E26/D26*100</f>
        <v>32.603606583315617</v>
      </c>
    </row>
    <row r="27" spans="1:7" ht="13.2" x14ac:dyDescent="0.2">
      <c r="A27" s="32" t="s">
        <v>9</v>
      </c>
      <c r="B27" s="49">
        <v>4513.9399999999996</v>
      </c>
      <c r="C27" s="49">
        <v>17392.97</v>
      </c>
      <c r="D27" s="49">
        <v>17392.97</v>
      </c>
      <c r="E27" s="49">
        <f>6541.07-57.09-29.85</f>
        <v>6454.1299999999992</v>
      </c>
      <c r="F27" s="90">
        <f>E27/B27*100</f>
        <v>142.98218407865414</v>
      </c>
      <c r="G27" s="91">
        <f>E27/D27*100</f>
        <v>37.107693510654009</v>
      </c>
    </row>
    <row r="28" spans="1:7" ht="13.2" x14ac:dyDescent="0.2">
      <c r="A28" s="32" t="s">
        <v>10</v>
      </c>
      <c r="B28" s="49">
        <v>4511.55</v>
      </c>
      <c r="C28" s="49">
        <v>17246.98</v>
      </c>
      <c r="D28" s="49">
        <v>17246.98</v>
      </c>
      <c r="E28" s="49">
        <f>6518.47-57.09-29.85</f>
        <v>6431.53</v>
      </c>
      <c r="F28" s="90">
        <f>E28/B28*100</f>
        <v>142.55699260786204</v>
      </c>
      <c r="G28" s="91">
        <f>E28/D28*100</f>
        <v>37.290760469369125</v>
      </c>
    </row>
    <row r="29" spans="1:7" x14ac:dyDescent="0.2">
      <c r="A29" s="33" t="s">
        <v>11</v>
      </c>
      <c r="B29" s="52"/>
      <c r="C29" s="52">
        <v>4791.76</v>
      </c>
      <c r="D29" s="52">
        <v>4791.76</v>
      </c>
      <c r="E29" s="52">
        <v>163.36000000000001</v>
      </c>
      <c r="F29" s="52"/>
      <c r="G29" s="77">
        <v>3.41</v>
      </c>
    </row>
    <row r="30" spans="1:7" ht="13.2" x14ac:dyDescent="0.2">
      <c r="A30" s="34" t="s">
        <v>12</v>
      </c>
      <c r="B30" s="53"/>
      <c r="C30" s="53">
        <v>796.34</v>
      </c>
      <c r="D30" s="53">
        <v>796.34</v>
      </c>
      <c r="E30" s="53">
        <v>98.56</v>
      </c>
      <c r="F30" s="53"/>
      <c r="G30" s="77">
        <v>12.38</v>
      </c>
    </row>
    <row r="31" spans="1:7" ht="26.4" x14ac:dyDescent="0.2">
      <c r="A31" s="34" t="s">
        <v>13</v>
      </c>
      <c r="B31" s="53"/>
      <c r="C31" s="53">
        <v>3796.34</v>
      </c>
      <c r="D31" s="53">
        <v>3796.34</v>
      </c>
      <c r="E31" s="53">
        <v>6.8</v>
      </c>
      <c r="F31" s="53"/>
      <c r="G31" s="77">
        <v>0.18</v>
      </c>
    </row>
    <row r="32" spans="1:7" ht="13.2" x14ac:dyDescent="0.2">
      <c r="A32" s="34" t="s">
        <v>21</v>
      </c>
      <c r="B32" s="53"/>
      <c r="C32" s="53">
        <v>132.72</v>
      </c>
      <c r="D32" s="53">
        <v>132.72</v>
      </c>
      <c r="E32" s="53">
        <v>50</v>
      </c>
      <c r="F32" s="53"/>
      <c r="G32" s="77">
        <v>37.67</v>
      </c>
    </row>
    <row r="33" spans="1:7" ht="13.2" x14ac:dyDescent="0.2">
      <c r="A33" s="34" t="s">
        <v>22</v>
      </c>
      <c r="B33" s="53"/>
      <c r="C33" s="53">
        <v>66.36</v>
      </c>
      <c r="D33" s="53">
        <v>66.36</v>
      </c>
      <c r="E33" s="53">
        <v>8</v>
      </c>
      <c r="F33" s="53"/>
      <c r="G33" s="77">
        <v>12.06</v>
      </c>
    </row>
    <row r="34" spans="1:7" x14ac:dyDescent="0.2">
      <c r="A34" s="33" t="s">
        <v>14</v>
      </c>
      <c r="B34" s="52">
        <v>117.01</v>
      </c>
      <c r="C34" s="52">
        <v>6240.15</v>
      </c>
      <c r="D34" s="52">
        <v>6240.15</v>
      </c>
      <c r="E34" s="52">
        <f>904.7-57.09-29.85</f>
        <v>817.76</v>
      </c>
      <c r="F34" s="52">
        <f>E34/B34*100</f>
        <v>698.88043756943853</v>
      </c>
      <c r="G34" s="78">
        <f>E34/D34*100</f>
        <v>13.104813185580474</v>
      </c>
    </row>
    <row r="35" spans="1:7" ht="13.2" x14ac:dyDescent="0.2">
      <c r="A35" s="34" t="s">
        <v>23</v>
      </c>
      <c r="B35" s="53">
        <v>69.63</v>
      </c>
      <c r="C35" s="53">
        <v>663.61</v>
      </c>
      <c r="D35" s="53">
        <v>663.61</v>
      </c>
      <c r="E35" s="53">
        <f>491.46-57.09</f>
        <v>434.37</v>
      </c>
      <c r="F35" s="53">
        <f>E35/B35*100</f>
        <v>623.82593709607931</v>
      </c>
      <c r="G35" s="77">
        <f>E35/D35*100</f>
        <v>65.455613990144812</v>
      </c>
    </row>
    <row r="36" spans="1:7" ht="13.2" x14ac:dyDescent="0.2">
      <c r="A36" s="34" t="s">
        <v>24</v>
      </c>
      <c r="B36" s="53"/>
      <c r="C36" s="53">
        <v>265.45</v>
      </c>
      <c r="D36" s="53">
        <v>265.45</v>
      </c>
      <c r="E36" s="53">
        <f>100.01-29.85</f>
        <v>70.16</v>
      </c>
      <c r="F36" s="53"/>
      <c r="G36" s="77">
        <f>E36/D36*100</f>
        <v>26.430589564889811</v>
      </c>
    </row>
    <row r="37" spans="1:7" ht="13.2" x14ac:dyDescent="0.2">
      <c r="A37" s="34" t="s">
        <v>15</v>
      </c>
      <c r="B37" s="53"/>
      <c r="C37" s="53">
        <v>3981.68</v>
      </c>
      <c r="D37" s="53">
        <v>3981.68</v>
      </c>
      <c r="E37" s="53"/>
      <c r="F37" s="53"/>
      <c r="G37" s="77"/>
    </row>
    <row r="38" spans="1:7" ht="26.4" x14ac:dyDescent="0.2">
      <c r="A38" s="34" t="s">
        <v>25</v>
      </c>
      <c r="B38" s="53"/>
      <c r="C38" s="53">
        <v>929.06</v>
      </c>
      <c r="D38" s="53">
        <v>929.06</v>
      </c>
      <c r="E38" s="53">
        <v>313.23</v>
      </c>
      <c r="F38" s="53"/>
      <c r="G38" s="77">
        <v>33.71</v>
      </c>
    </row>
    <row r="39" spans="1:7" ht="13.2" x14ac:dyDescent="0.2">
      <c r="A39" s="34" t="s">
        <v>26</v>
      </c>
      <c r="B39" s="53">
        <v>47.38</v>
      </c>
      <c r="C39" s="53">
        <v>134.9</v>
      </c>
      <c r="D39" s="53">
        <v>134.9</v>
      </c>
      <c r="E39" s="53"/>
      <c r="F39" s="53"/>
      <c r="G39" s="77"/>
    </row>
    <row r="40" spans="1:7" ht="13.2" x14ac:dyDescent="0.2">
      <c r="A40" s="34" t="s">
        <v>27</v>
      </c>
      <c r="B40" s="53"/>
      <c r="C40" s="53">
        <v>265.45</v>
      </c>
      <c r="D40" s="53">
        <v>265.45</v>
      </c>
      <c r="E40" s="53"/>
      <c r="F40" s="53"/>
      <c r="G40" s="77"/>
    </row>
    <row r="41" spans="1:7" x14ac:dyDescent="0.2">
      <c r="A41" s="33" t="s">
        <v>16</v>
      </c>
      <c r="B41" s="52">
        <v>3019.21</v>
      </c>
      <c r="C41" s="52">
        <v>4721.9399999999996</v>
      </c>
      <c r="D41" s="52">
        <v>4721.9399999999996</v>
      </c>
      <c r="E41" s="52">
        <v>4297.6000000000004</v>
      </c>
      <c r="F41" s="52">
        <v>142.34</v>
      </c>
      <c r="G41" s="77">
        <v>91.01</v>
      </c>
    </row>
    <row r="42" spans="1:7" ht="13.2" x14ac:dyDescent="0.2">
      <c r="A42" s="34" t="s">
        <v>28</v>
      </c>
      <c r="B42" s="53">
        <v>1390.7</v>
      </c>
      <c r="C42" s="53">
        <v>1390.71</v>
      </c>
      <c r="D42" s="53">
        <v>1390.71</v>
      </c>
      <c r="E42" s="53">
        <v>2728.67</v>
      </c>
      <c r="F42" s="53">
        <v>196.21</v>
      </c>
      <c r="G42" s="77">
        <v>196.21</v>
      </c>
    </row>
    <row r="43" spans="1:7" ht="13.2" x14ac:dyDescent="0.2">
      <c r="A43" s="34" t="s">
        <v>45</v>
      </c>
      <c r="B43" s="53"/>
      <c r="C43" s="53">
        <v>1393.6</v>
      </c>
      <c r="D43" s="53">
        <v>1393.6</v>
      </c>
      <c r="E43" s="53"/>
      <c r="F43" s="53"/>
      <c r="G43" s="77"/>
    </row>
    <row r="44" spans="1:7" ht="13.2" x14ac:dyDescent="0.2">
      <c r="A44" s="34" t="s">
        <v>29</v>
      </c>
      <c r="B44" s="53">
        <v>732.63</v>
      </c>
      <c r="C44" s="53">
        <v>139.36000000000001</v>
      </c>
      <c r="D44" s="53">
        <v>139.36000000000001</v>
      </c>
      <c r="E44" s="53">
        <v>58.5</v>
      </c>
      <c r="F44" s="53">
        <v>7.98</v>
      </c>
      <c r="G44" s="77">
        <v>41.98</v>
      </c>
    </row>
    <row r="45" spans="1:7" ht="13.2" x14ac:dyDescent="0.2">
      <c r="A45" s="34" t="s">
        <v>30</v>
      </c>
      <c r="B45" s="53"/>
      <c r="C45" s="53">
        <v>663.61</v>
      </c>
      <c r="D45" s="53">
        <v>663.61</v>
      </c>
      <c r="E45" s="53"/>
      <c r="F45" s="53"/>
      <c r="G45" s="77"/>
    </row>
    <row r="46" spans="1:7" ht="13.2" x14ac:dyDescent="0.2">
      <c r="A46" s="34" t="s">
        <v>31</v>
      </c>
      <c r="B46" s="53"/>
      <c r="C46" s="53">
        <v>132.72</v>
      </c>
      <c r="D46" s="53">
        <v>132.72</v>
      </c>
      <c r="E46" s="53">
        <v>1149.92</v>
      </c>
      <c r="F46" s="53"/>
      <c r="G46" s="77">
        <v>866.43</v>
      </c>
    </row>
    <row r="47" spans="1:7" ht="13.2" x14ac:dyDescent="0.2">
      <c r="A47" s="34" t="s">
        <v>17</v>
      </c>
      <c r="B47" s="53">
        <v>6.64</v>
      </c>
      <c r="C47" s="53">
        <v>163.61000000000001</v>
      </c>
      <c r="D47" s="53">
        <v>163.61000000000001</v>
      </c>
      <c r="E47" s="53"/>
      <c r="F47" s="53"/>
      <c r="G47" s="77"/>
    </row>
    <row r="48" spans="1:7" ht="13.2" x14ac:dyDescent="0.2">
      <c r="A48" s="34" t="s">
        <v>32</v>
      </c>
      <c r="B48" s="53"/>
      <c r="C48" s="53">
        <v>148.16999999999999</v>
      </c>
      <c r="D48" s="53">
        <v>148.16999999999999</v>
      </c>
      <c r="E48" s="53">
        <v>74.650000000000006</v>
      </c>
      <c r="F48" s="53"/>
      <c r="G48" s="77">
        <v>50.38</v>
      </c>
    </row>
    <row r="49" spans="1:7" ht="13.2" x14ac:dyDescent="0.2">
      <c r="A49" s="34" t="s">
        <v>33</v>
      </c>
      <c r="B49" s="53">
        <v>159.27000000000001</v>
      </c>
      <c r="C49" s="53">
        <v>291.99</v>
      </c>
      <c r="D49" s="53">
        <v>291.99</v>
      </c>
      <c r="E49" s="53">
        <v>203.16</v>
      </c>
      <c r="F49" s="53">
        <v>127.56</v>
      </c>
      <c r="G49" s="77">
        <v>69.58</v>
      </c>
    </row>
    <row r="50" spans="1:7" ht="13.2" x14ac:dyDescent="0.2">
      <c r="A50" s="34" t="s">
        <v>34</v>
      </c>
      <c r="B50" s="53">
        <v>729.97</v>
      </c>
      <c r="C50" s="53">
        <v>398.17</v>
      </c>
      <c r="D50" s="53">
        <v>398.17</v>
      </c>
      <c r="E50" s="53">
        <v>82.7</v>
      </c>
      <c r="F50" s="53">
        <v>11.33</v>
      </c>
      <c r="G50" s="77">
        <v>20.77</v>
      </c>
    </row>
    <row r="51" spans="1:7" x14ac:dyDescent="0.2">
      <c r="A51" s="33" t="s">
        <v>35</v>
      </c>
      <c r="B51" s="52">
        <v>1375.33</v>
      </c>
      <c r="C51" s="52">
        <v>1493.13</v>
      </c>
      <c r="D51" s="52">
        <v>1493.13</v>
      </c>
      <c r="E51" s="52">
        <v>1152.81</v>
      </c>
      <c r="F51" s="52">
        <v>83.82</v>
      </c>
      <c r="G51" s="77">
        <v>77.209999999999994</v>
      </c>
    </row>
    <row r="52" spans="1:7" ht="13.2" x14ac:dyDescent="0.2">
      <c r="A52" s="34" t="s">
        <v>36</v>
      </c>
      <c r="B52" s="53">
        <v>38.47</v>
      </c>
      <c r="C52" s="53">
        <v>305.26</v>
      </c>
      <c r="D52" s="53">
        <v>305.26</v>
      </c>
      <c r="E52" s="53">
        <v>124.51</v>
      </c>
      <c r="F52" s="53">
        <v>323.64999999999998</v>
      </c>
      <c r="G52" s="77">
        <v>40.79</v>
      </c>
    </row>
    <row r="53" spans="1:7" ht="13.2" x14ac:dyDescent="0.2">
      <c r="A53" s="34" t="s">
        <v>37</v>
      </c>
      <c r="B53" s="53"/>
      <c r="C53" s="53">
        <v>59.73</v>
      </c>
      <c r="D53" s="53">
        <v>59.73</v>
      </c>
      <c r="E53" s="53">
        <v>138.27000000000001</v>
      </c>
      <c r="F53" s="53"/>
      <c r="G53" s="77">
        <v>231.49</v>
      </c>
    </row>
    <row r="54" spans="1:7" ht="13.2" x14ac:dyDescent="0.2">
      <c r="A54" s="34" t="s">
        <v>38</v>
      </c>
      <c r="B54" s="53">
        <v>13.27</v>
      </c>
      <c r="C54" s="53">
        <v>66.36</v>
      </c>
      <c r="D54" s="53">
        <v>66.36</v>
      </c>
      <c r="E54" s="53">
        <v>20</v>
      </c>
      <c r="F54" s="53">
        <v>150.72</v>
      </c>
      <c r="G54" s="77">
        <v>30.14</v>
      </c>
    </row>
    <row r="55" spans="1:7" ht="13.2" x14ac:dyDescent="0.2">
      <c r="A55" s="34" t="s">
        <v>39</v>
      </c>
      <c r="B55" s="53">
        <v>1323.59</v>
      </c>
      <c r="C55" s="53">
        <v>1061.78</v>
      </c>
      <c r="D55" s="53">
        <v>1061.78</v>
      </c>
      <c r="E55" s="53">
        <v>870.03</v>
      </c>
      <c r="F55" s="53">
        <v>65.73</v>
      </c>
      <c r="G55" s="77">
        <v>81.94</v>
      </c>
    </row>
    <row r="56" spans="1:7" ht="13.2" x14ac:dyDescent="0.2">
      <c r="A56" s="32" t="s">
        <v>40</v>
      </c>
      <c r="B56" s="49">
        <v>2.39</v>
      </c>
      <c r="C56" s="49">
        <v>79.63</v>
      </c>
      <c r="D56" s="49">
        <v>79.63</v>
      </c>
      <c r="E56" s="49">
        <v>22.6</v>
      </c>
      <c r="F56" s="49">
        <v>945.61</v>
      </c>
      <c r="G56" s="77">
        <v>28.38</v>
      </c>
    </row>
    <row r="57" spans="1:7" x14ac:dyDescent="0.2">
      <c r="A57" s="33" t="s">
        <v>41</v>
      </c>
      <c r="B57" s="52">
        <v>2.39</v>
      </c>
      <c r="C57" s="52">
        <v>79.63</v>
      </c>
      <c r="D57" s="52">
        <v>79.63</v>
      </c>
      <c r="E57" s="52">
        <v>22.6</v>
      </c>
      <c r="F57" s="52">
        <v>945.61</v>
      </c>
      <c r="G57" s="77">
        <v>28.38</v>
      </c>
    </row>
    <row r="58" spans="1:7" ht="13.2" x14ac:dyDescent="0.2">
      <c r="A58" s="34" t="s">
        <v>42</v>
      </c>
      <c r="B58" s="53">
        <v>2.39</v>
      </c>
      <c r="C58" s="53">
        <v>79.63</v>
      </c>
      <c r="D58" s="53">
        <v>79.63</v>
      </c>
      <c r="E58" s="53">
        <v>22.6</v>
      </c>
      <c r="F58" s="53">
        <v>945.61</v>
      </c>
      <c r="G58" s="77">
        <v>28.38</v>
      </c>
    </row>
    <row r="59" spans="1:7" ht="26.4" x14ac:dyDescent="0.2">
      <c r="A59" s="32" t="s">
        <v>48</v>
      </c>
      <c r="B59" s="49"/>
      <c r="C59" s="49">
        <v>66.36</v>
      </c>
      <c r="D59" s="49">
        <v>66.36</v>
      </c>
      <c r="E59" s="49"/>
      <c r="F59" s="49"/>
      <c r="G59" s="77"/>
    </row>
    <row r="60" spans="1:7" x14ac:dyDescent="0.2">
      <c r="A60" s="33" t="s">
        <v>49</v>
      </c>
      <c r="B60" s="52"/>
      <c r="C60" s="52">
        <v>66.36</v>
      </c>
      <c r="D60" s="52">
        <v>66.36</v>
      </c>
      <c r="E60" s="52"/>
      <c r="F60" s="52"/>
      <c r="G60" s="77"/>
    </row>
    <row r="61" spans="1:7" ht="13.2" x14ac:dyDescent="0.2">
      <c r="A61" s="34" t="s">
        <v>50</v>
      </c>
      <c r="B61" s="53"/>
      <c r="C61" s="53">
        <v>66.36</v>
      </c>
      <c r="D61" s="53">
        <v>66.36</v>
      </c>
      <c r="E61" s="53"/>
      <c r="F61" s="53"/>
      <c r="G61" s="77"/>
    </row>
    <row r="62" spans="1:7" ht="13.2" x14ac:dyDescent="0.2">
      <c r="A62" s="32" t="s">
        <v>58</v>
      </c>
      <c r="B62" s="49">
        <v>479.03</v>
      </c>
      <c r="C62" s="49">
        <v>3589.77</v>
      </c>
      <c r="D62" s="49">
        <v>3589.77</v>
      </c>
      <c r="E62" s="49">
        <v>387</v>
      </c>
      <c r="F62" s="49">
        <v>80.790000000000006</v>
      </c>
      <c r="G62" s="77">
        <v>10.78</v>
      </c>
    </row>
    <row r="63" spans="1:7" ht="26.4" x14ac:dyDescent="0.2">
      <c r="A63" s="32" t="s">
        <v>59</v>
      </c>
      <c r="B63" s="49">
        <v>479.03</v>
      </c>
      <c r="C63" s="49">
        <v>3589.77</v>
      </c>
      <c r="D63" s="49">
        <v>3589.77</v>
      </c>
      <c r="E63" s="49">
        <v>387</v>
      </c>
      <c r="F63" s="49">
        <v>80.790000000000006</v>
      </c>
      <c r="G63" s="77">
        <v>10.78</v>
      </c>
    </row>
    <row r="64" spans="1:7" x14ac:dyDescent="0.2">
      <c r="A64" s="33" t="s">
        <v>60</v>
      </c>
      <c r="B64" s="52"/>
      <c r="C64" s="52">
        <v>2926.16</v>
      </c>
      <c r="D64" s="52">
        <v>2926.16</v>
      </c>
      <c r="E64" s="52">
        <v>387</v>
      </c>
      <c r="F64" s="52"/>
      <c r="G64" s="77">
        <v>13.23</v>
      </c>
    </row>
    <row r="65" spans="1:7" ht="13.2" x14ac:dyDescent="0.2">
      <c r="A65" s="34" t="s">
        <v>61</v>
      </c>
      <c r="B65" s="53"/>
      <c r="C65" s="53">
        <v>1327.23</v>
      </c>
      <c r="D65" s="53">
        <v>1327.23</v>
      </c>
      <c r="E65" s="53">
        <v>387</v>
      </c>
      <c r="F65" s="53"/>
      <c r="G65" s="77">
        <v>29.16</v>
      </c>
    </row>
    <row r="66" spans="1:7" ht="13.2" x14ac:dyDescent="0.2">
      <c r="A66" s="34" t="s">
        <v>79</v>
      </c>
      <c r="B66" s="53"/>
      <c r="C66" s="53">
        <v>184.48</v>
      </c>
      <c r="D66" s="53">
        <v>184.48</v>
      </c>
      <c r="E66" s="53"/>
      <c r="F66" s="53"/>
      <c r="G66" s="77"/>
    </row>
    <row r="67" spans="1:7" ht="13.2" x14ac:dyDescent="0.2">
      <c r="A67" s="34" t="s">
        <v>80</v>
      </c>
      <c r="B67" s="53"/>
      <c r="C67" s="53">
        <v>208.14</v>
      </c>
      <c r="D67" s="53">
        <v>208.14</v>
      </c>
      <c r="E67" s="53"/>
      <c r="F67" s="53"/>
      <c r="G67" s="77"/>
    </row>
    <row r="68" spans="1:7" ht="13.2" x14ac:dyDescent="0.2">
      <c r="A68" s="34" t="s">
        <v>81</v>
      </c>
      <c r="B68" s="53"/>
      <c r="C68" s="53">
        <v>198.17</v>
      </c>
      <c r="D68" s="53">
        <v>198.17</v>
      </c>
      <c r="E68" s="53"/>
      <c r="F68" s="53"/>
      <c r="G68" s="77"/>
    </row>
    <row r="69" spans="1:7" ht="13.2" x14ac:dyDescent="0.2">
      <c r="A69" s="34" t="s">
        <v>62</v>
      </c>
      <c r="B69" s="53"/>
      <c r="C69" s="53">
        <v>1008.14</v>
      </c>
      <c r="D69" s="53">
        <v>1008.14</v>
      </c>
      <c r="E69" s="53"/>
      <c r="F69" s="53"/>
      <c r="G69" s="77"/>
    </row>
    <row r="70" spans="1:7" x14ac:dyDescent="0.2">
      <c r="A70" s="33" t="s">
        <v>63</v>
      </c>
      <c r="B70" s="52">
        <v>479.03</v>
      </c>
      <c r="C70" s="52">
        <v>663.61</v>
      </c>
      <c r="D70" s="52">
        <v>663.61</v>
      </c>
      <c r="E70" s="52"/>
      <c r="F70" s="52"/>
      <c r="G70" s="77"/>
    </row>
    <row r="71" spans="1:7" ht="13.2" x14ac:dyDescent="0.2">
      <c r="A71" s="34" t="s">
        <v>64</v>
      </c>
      <c r="B71" s="53">
        <v>479.03</v>
      </c>
      <c r="C71" s="53">
        <v>663.61</v>
      </c>
      <c r="D71" s="53">
        <v>663.61</v>
      </c>
      <c r="E71" s="53"/>
      <c r="F71" s="53"/>
      <c r="G71" s="77"/>
    </row>
    <row r="72" spans="1:7" ht="26.4" x14ac:dyDescent="0.2">
      <c r="A72" s="31" t="s">
        <v>125</v>
      </c>
      <c r="B72" s="51">
        <v>905.43</v>
      </c>
      <c r="C72" s="51">
        <v>16942</v>
      </c>
      <c r="D72" s="51">
        <v>16942</v>
      </c>
      <c r="E72" s="51">
        <v>448.94</v>
      </c>
      <c r="F72" s="51">
        <v>49.58</v>
      </c>
      <c r="G72" s="76">
        <v>2.65</v>
      </c>
    </row>
    <row r="73" spans="1:7" ht="13.2" x14ac:dyDescent="0.2">
      <c r="A73" s="32" t="s">
        <v>9</v>
      </c>
      <c r="B73" s="49"/>
      <c r="C73" s="49">
        <v>16942</v>
      </c>
      <c r="D73" s="49">
        <v>16942</v>
      </c>
      <c r="E73" s="49">
        <v>448.94</v>
      </c>
      <c r="F73" s="49"/>
      <c r="G73" s="77">
        <v>2.65</v>
      </c>
    </row>
    <row r="74" spans="1:7" ht="13.2" x14ac:dyDescent="0.2">
      <c r="A74" s="32" t="s">
        <v>10</v>
      </c>
      <c r="B74" s="49"/>
      <c r="C74" s="49">
        <v>16942</v>
      </c>
      <c r="D74" s="49">
        <v>16942</v>
      </c>
      <c r="E74" s="49">
        <v>448.94</v>
      </c>
      <c r="F74" s="49"/>
      <c r="G74" s="77">
        <v>2.65</v>
      </c>
    </row>
    <row r="75" spans="1:7" x14ac:dyDescent="0.2">
      <c r="A75" s="33" t="s">
        <v>11</v>
      </c>
      <c r="B75" s="52"/>
      <c r="C75" s="52">
        <v>3442</v>
      </c>
      <c r="D75" s="52">
        <v>3442</v>
      </c>
      <c r="E75" s="52">
        <v>171.79</v>
      </c>
      <c r="F75" s="52"/>
      <c r="G75" s="77">
        <v>4.99</v>
      </c>
    </row>
    <row r="76" spans="1:7" ht="13.2" x14ac:dyDescent="0.2">
      <c r="A76" s="34" t="s">
        <v>12</v>
      </c>
      <c r="B76" s="53"/>
      <c r="C76" s="53">
        <v>3442</v>
      </c>
      <c r="D76" s="53">
        <v>3442</v>
      </c>
      <c r="E76" s="53">
        <v>171.79</v>
      </c>
      <c r="F76" s="53"/>
      <c r="G76" s="77">
        <v>4.99</v>
      </c>
    </row>
    <row r="77" spans="1:7" x14ac:dyDescent="0.2">
      <c r="A77" s="33" t="s">
        <v>16</v>
      </c>
      <c r="B77" s="52"/>
      <c r="C77" s="52">
        <v>13500</v>
      </c>
      <c r="D77" s="52">
        <v>13500</v>
      </c>
      <c r="E77" s="52">
        <v>277.14999999999998</v>
      </c>
      <c r="F77" s="52"/>
      <c r="G77" s="77">
        <v>2.0499999999999998</v>
      </c>
    </row>
    <row r="78" spans="1:7" ht="13.2" x14ac:dyDescent="0.2">
      <c r="A78" s="34" t="s">
        <v>45</v>
      </c>
      <c r="B78" s="53"/>
      <c r="C78" s="53">
        <v>10000</v>
      </c>
      <c r="D78" s="53">
        <v>10000</v>
      </c>
      <c r="E78" s="53"/>
      <c r="F78" s="53"/>
      <c r="G78" s="77"/>
    </row>
    <row r="79" spans="1:7" ht="13.2" x14ac:dyDescent="0.2">
      <c r="A79" s="34" t="s">
        <v>31</v>
      </c>
      <c r="B79" s="53"/>
      <c r="C79" s="53">
        <v>2800</v>
      </c>
      <c r="D79" s="53">
        <v>2800</v>
      </c>
      <c r="E79" s="53">
        <v>277.14999999999998</v>
      </c>
      <c r="F79" s="53"/>
      <c r="G79" s="77">
        <v>9.9</v>
      </c>
    </row>
    <row r="80" spans="1:7" ht="13.2" x14ac:dyDescent="0.2">
      <c r="A80" s="34" t="s">
        <v>34</v>
      </c>
      <c r="B80" s="53"/>
      <c r="C80" s="53">
        <v>700</v>
      </c>
      <c r="D80" s="53">
        <v>700</v>
      </c>
      <c r="E80" s="53"/>
      <c r="F80" s="53"/>
      <c r="G80" s="77"/>
    </row>
    <row r="81" spans="1:7" ht="13.2" x14ac:dyDescent="0.2">
      <c r="A81" s="32" t="s">
        <v>58</v>
      </c>
      <c r="B81" s="49">
        <v>905.43</v>
      </c>
      <c r="C81" s="49"/>
      <c r="D81" s="49"/>
      <c r="E81" s="49"/>
      <c r="F81" s="49"/>
      <c r="G81" s="77"/>
    </row>
    <row r="82" spans="1:7" ht="26.4" x14ac:dyDescent="0.2">
      <c r="A82" s="32" t="s">
        <v>59</v>
      </c>
      <c r="B82" s="49">
        <v>905.43</v>
      </c>
      <c r="C82" s="49"/>
      <c r="D82" s="49"/>
      <c r="E82" s="49"/>
      <c r="F82" s="49"/>
      <c r="G82" s="77"/>
    </row>
    <row r="83" spans="1:7" x14ac:dyDescent="0.2">
      <c r="A83" s="33" t="s">
        <v>60</v>
      </c>
      <c r="B83" s="52">
        <v>905.43</v>
      </c>
      <c r="C83" s="52"/>
      <c r="D83" s="52"/>
      <c r="E83" s="52"/>
      <c r="F83" s="52"/>
      <c r="G83" s="77"/>
    </row>
    <row r="84" spans="1:7" ht="13.2" x14ac:dyDescent="0.2">
      <c r="A84" s="34" t="s">
        <v>61</v>
      </c>
      <c r="B84" s="53">
        <v>905.43</v>
      </c>
      <c r="C84" s="53"/>
      <c r="D84" s="53"/>
      <c r="E84" s="53"/>
      <c r="F84" s="53"/>
      <c r="G84" s="77"/>
    </row>
    <row r="85" spans="1:7" ht="26.4" x14ac:dyDescent="0.2">
      <c r="A85" s="31" t="s">
        <v>126</v>
      </c>
      <c r="B85" s="51">
        <v>857.39</v>
      </c>
      <c r="C85" s="51">
        <v>2126.92</v>
      </c>
      <c r="D85" s="51">
        <v>2126.92</v>
      </c>
      <c r="E85" s="51">
        <v>1659.48</v>
      </c>
      <c r="F85" s="51">
        <v>193.55</v>
      </c>
      <c r="G85" s="76">
        <v>78.02</v>
      </c>
    </row>
    <row r="86" spans="1:7" ht="13.2" x14ac:dyDescent="0.2">
      <c r="A86" s="32" t="s">
        <v>9</v>
      </c>
      <c r="B86" s="49">
        <v>857.39</v>
      </c>
      <c r="C86" s="49">
        <v>2126.92</v>
      </c>
      <c r="D86" s="49">
        <v>2126.92</v>
      </c>
      <c r="E86" s="49">
        <v>1659.48</v>
      </c>
      <c r="F86" s="49">
        <v>193.55</v>
      </c>
      <c r="G86" s="77">
        <v>78.02</v>
      </c>
    </row>
    <row r="87" spans="1:7" ht="13.2" x14ac:dyDescent="0.2">
      <c r="A87" s="32" t="s">
        <v>10</v>
      </c>
      <c r="B87" s="49">
        <v>857.39</v>
      </c>
      <c r="C87" s="49">
        <v>2126.92</v>
      </c>
      <c r="D87" s="49">
        <v>2126.92</v>
      </c>
      <c r="E87" s="49">
        <v>1659.48</v>
      </c>
      <c r="F87" s="49">
        <v>193.55</v>
      </c>
      <c r="G87" s="77">
        <v>78.02</v>
      </c>
    </row>
    <row r="88" spans="1:7" x14ac:dyDescent="0.2">
      <c r="A88" s="33" t="s">
        <v>11</v>
      </c>
      <c r="B88" s="52">
        <v>212.36</v>
      </c>
      <c r="C88" s="52">
        <v>1031.95</v>
      </c>
      <c r="D88" s="52">
        <v>1031.95</v>
      </c>
      <c r="E88" s="52">
        <v>732.4</v>
      </c>
      <c r="F88" s="52">
        <v>344.89</v>
      </c>
      <c r="G88" s="77">
        <v>70.97</v>
      </c>
    </row>
    <row r="89" spans="1:7" ht="13.2" x14ac:dyDescent="0.2">
      <c r="A89" s="34" t="s">
        <v>12</v>
      </c>
      <c r="B89" s="53">
        <v>212.36</v>
      </c>
      <c r="C89" s="53">
        <v>945.68</v>
      </c>
      <c r="D89" s="53">
        <v>945.68</v>
      </c>
      <c r="E89" s="53">
        <v>647.4</v>
      </c>
      <c r="F89" s="53">
        <v>304.86</v>
      </c>
      <c r="G89" s="77">
        <v>68.459999999999994</v>
      </c>
    </row>
    <row r="90" spans="1:7" ht="13.2" x14ac:dyDescent="0.2">
      <c r="A90" s="34" t="s">
        <v>21</v>
      </c>
      <c r="B90" s="53"/>
      <c r="C90" s="53">
        <v>86.27</v>
      </c>
      <c r="D90" s="53">
        <v>86.27</v>
      </c>
      <c r="E90" s="53">
        <v>85</v>
      </c>
      <c r="F90" s="53"/>
      <c r="G90" s="77">
        <v>98.53</v>
      </c>
    </row>
    <row r="91" spans="1:7" x14ac:dyDescent="0.2">
      <c r="A91" s="33" t="s">
        <v>14</v>
      </c>
      <c r="B91" s="52"/>
      <c r="C91" s="52">
        <v>33.18</v>
      </c>
      <c r="D91" s="52">
        <v>33.18</v>
      </c>
      <c r="E91" s="52"/>
      <c r="F91" s="52"/>
      <c r="G91" s="77"/>
    </row>
    <row r="92" spans="1:7" ht="26.4" x14ac:dyDescent="0.2">
      <c r="A92" s="34" t="s">
        <v>25</v>
      </c>
      <c r="B92" s="53"/>
      <c r="C92" s="53">
        <v>33.18</v>
      </c>
      <c r="D92" s="53">
        <v>33.18</v>
      </c>
      <c r="E92" s="53"/>
      <c r="F92" s="53"/>
      <c r="G92" s="77"/>
    </row>
    <row r="93" spans="1:7" x14ac:dyDescent="0.2">
      <c r="A93" s="33" t="s">
        <v>16</v>
      </c>
      <c r="B93" s="52">
        <v>645.03</v>
      </c>
      <c r="C93" s="52">
        <v>1061.79</v>
      </c>
      <c r="D93" s="52">
        <v>1061.79</v>
      </c>
      <c r="E93" s="52">
        <v>927.08</v>
      </c>
      <c r="F93" s="52">
        <v>143.72999999999999</v>
      </c>
      <c r="G93" s="77">
        <v>87.31</v>
      </c>
    </row>
    <row r="94" spans="1:7" ht="13.2" x14ac:dyDescent="0.2">
      <c r="A94" s="34" t="s">
        <v>28</v>
      </c>
      <c r="B94" s="53">
        <v>645.03</v>
      </c>
      <c r="C94" s="53">
        <v>995.43</v>
      </c>
      <c r="D94" s="53">
        <v>995.43</v>
      </c>
      <c r="E94" s="53">
        <v>927.08</v>
      </c>
      <c r="F94" s="53">
        <v>143.72999999999999</v>
      </c>
      <c r="G94" s="77">
        <v>93.13</v>
      </c>
    </row>
    <row r="95" spans="1:7" ht="13.2" x14ac:dyDescent="0.2">
      <c r="A95" s="34" t="s">
        <v>45</v>
      </c>
      <c r="B95" s="53"/>
      <c r="C95" s="53">
        <v>66.36</v>
      </c>
      <c r="D95" s="53">
        <v>66.36</v>
      </c>
      <c r="E95" s="53"/>
      <c r="F95" s="53"/>
      <c r="G95" s="77"/>
    </row>
    <row r="96" spans="1:7" ht="13.2" x14ac:dyDescent="0.2">
      <c r="A96" s="31" t="s">
        <v>46</v>
      </c>
      <c r="B96" s="51">
        <v>55420.9</v>
      </c>
      <c r="C96" s="51">
        <v>91340</v>
      </c>
      <c r="D96" s="51">
        <v>91340</v>
      </c>
      <c r="E96" s="51">
        <v>58933.18</v>
      </c>
      <c r="F96" s="51">
        <v>106.34</v>
      </c>
      <c r="G96" s="76">
        <v>64.52</v>
      </c>
    </row>
    <row r="97" spans="1:7" ht="13.2" x14ac:dyDescent="0.2">
      <c r="A97" s="32" t="s">
        <v>9</v>
      </c>
      <c r="B97" s="49">
        <v>55420.9</v>
      </c>
      <c r="C97" s="49">
        <v>91340</v>
      </c>
      <c r="D97" s="49">
        <v>91340</v>
      </c>
      <c r="E97" s="49">
        <v>58314.69</v>
      </c>
      <c r="F97" s="49">
        <v>105.22</v>
      </c>
      <c r="G97" s="77">
        <v>63.84</v>
      </c>
    </row>
    <row r="98" spans="1:7" ht="13.2" x14ac:dyDescent="0.2">
      <c r="A98" s="32" t="s">
        <v>10</v>
      </c>
      <c r="B98" s="49">
        <v>55232.42</v>
      </c>
      <c r="C98" s="49">
        <v>90994.92</v>
      </c>
      <c r="D98" s="49">
        <v>90994.92</v>
      </c>
      <c r="E98" s="49">
        <v>58119.519999999997</v>
      </c>
      <c r="F98" s="49">
        <v>105.23</v>
      </c>
      <c r="G98" s="77">
        <v>63.87</v>
      </c>
    </row>
    <row r="99" spans="1:7" x14ac:dyDescent="0.2">
      <c r="A99" s="33" t="s">
        <v>11</v>
      </c>
      <c r="B99" s="52">
        <v>19151.240000000002</v>
      </c>
      <c r="C99" s="52">
        <v>30926.92</v>
      </c>
      <c r="D99" s="52">
        <v>30926.92</v>
      </c>
      <c r="E99" s="52">
        <v>23783.09</v>
      </c>
      <c r="F99" s="52">
        <v>124.19</v>
      </c>
      <c r="G99" s="77">
        <v>76.900000000000006</v>
      </c>
    </row>
    <row r="100" spans="1:7" ht="13.2" x14ac:dyDescent="0.2">
      <c r="A100" s="34" t="s">
        <v>12</v>
      </c>
      <c r="B100" s="53">
        <v>2422.75</v>
      </c>
      <c r="C100" s="53">
        <v>3645.3</v>
      </c>
      <c r="D100" s="53">
        <v>3645.3</v>
      </c>
      <c r="E100" s="53">
        <v>5653.19</v>
      </c>
      <c r="F100" s="53">
        <v>233.34</v>
      </c>
      <c r="G100" s="77">
        <v>155.08000000000001</v>
      </c>
    </row>
    <row r="101" spans="1:7" ht="26.4" x14ac:dyDescent="0.2">
      <c r="A101" s="34" t="s">
        <v>13</v>
      </c>
      <c r="B101" s="53">
        <v>16615.68</v>
      </c>
      <c r="C101" s="53">
        <v>26883.45</v>
      </c>
      <c r="D101" s="53">
        <v>26883.45</v>
      </c>
      <c r="E101" s="53">
        <v>17854.900000000001</v>
      </c>
      <c r="F101" s="53">
        <v>107.46</v>
      </c>
      <c r="G101" s="77">
        <v>66.42</v>
      </c>
    </row>
    <row r="102" spans="1:7" ht="13.2" x14ac:dyDescent="0.2">
      <c r="A102" s="34" t="s">
        <v>21</v>
      </c>
      <c r="B102" s="53">
        <v>112.81</v>
      </c>
      <c r="C102" s="53">
        <v>398.17</v>
      </c>
      <c r="D102" s="53">
        <v>398.17</v>
      </c>
      <c r="E102" s="53">
        <v>275</v>
      </c>
      <c r="F102" s="53">
        <v>243.77</v>
      </c>
      <c r="G102" s="77">
        <v>69.069999999999993</v>
      </c>
    </row>
    <row r="103" spans="1:7" x14ac:dyDescent="0.2">
      <c r="A103" s="33" t="s">
        <v>14</v>
      </c>
      <c r="B103" s="52">
        <v>24143.75</v>
      </c>
      <c r="C103" s="52">
        <v>35623.5</v>
      </c>
      <c r="D103" s="52">
        <v>35623.5</v>
      </c>
      <c r="E103" s="52">
        <v>21935.919999999998</v>
      </c>
      <c r="F103" s="52">
        <v>90.86</v>
      </c>
      <c r="G103" s="77">
        <v>61.58</v>
      </c>
    </row>
    <row r="104" spans="1:7" ht="13.2" x14ac:dyDescent="0.2">
      <c r="A104" s="34" t="s">
        <v>23</v>
      </c>
      <c r="B104" s="53">
        <v>3433.3</v>
      </c>
      <c r="C104" s="53">
        <v>5309.26</v>
      </c>
      <c r="D104" s="53">
        <v>5309.26</v>
      </c>
      <c r="E104" s="53">
        <v>4705.3999999999996</v>
      </c>
      <c r="F104" s="53">
        <v>137.05000000000001</v>
      </c>
      <c r="G104" s="77">
        <v>88.63</v>
      </c>
    </row>
    <row r="105" spans="1:7" ht="13.2" x14ac:dyDescent="0.2">
      <c r="A105" s="34" t="s">
        <v>24</v>
      </c>
      <c r="B105" s="53">
        <v>1684.28</v>
      </c>
      <c r="C105" s="53">
        <v>2838.49</v>
      </c>
      <c r="D105" s="53">
        <v>2838.49</v>
      </c>
      <c r="E105" s="53">
        <v>1758.63</v>
      </c>
      <c r="F105" s="53">
        <v>104.41</v>
      </c>
      <c r="G105" s="77">
        <v>61.96</v>
      </c>
    </row>
    <row r="106" spans="1:7" ht="13.2" x14ac:dyDescent="0.2">
      <c r="A106" s="34" t="s">
        <v>15</v>
      </c>
      <c r="B106" s="53">
        <v>17671.47</v>
      </c>
      <c r="C106" s="53">
        <v>25750.35</v>
      </c>
      <c r="D106" s="53">
        <v>25750.35</v>
      </c>
      <c r="E106" s="53">
        <v>14524.32</v>
      </c>
      <c r="F106" s="53">
        <v>82.19</v>
      </c>
      <c r="G106" s="77">
        <v>56.4</v>
      </c>
    </row>
    <row r="107" spans="1:7" ht="26.4" x14ac:dyDescent="0.2">
      <c r="A107" s="34" t="s">
        <v>25</v>
      </c>
      <c r="B107" s="53">
        <v>1067.48</v>
      </c>
      <c r="C107" s="53">
        <v>1194.51</v>
      </c>
      <c r="D107" s="53">
        <v>1194.51</v>
      </c>
      <c r="E107" s="53">
        <v>710.57</v>
      </c>
      <c r="F107" s="53">
        <v>66.569999999999993</v>
      </c>
      <c r="G107" s="77">
        <v>59.49</v>
      </c>
    </row>
    <row r="108" spans="1:7" ht="13.2" x14ac:dyDescent="0.2">
      <c r="A108" s="34" t="s">
        <v>26</v>
      </c>
      <c r="B108" s="53">
        <v>207.59</v>
      </c>
      <c r="C108" s="53">
        <v>132.72</v>
      </c>
      <c r="D108" s="53">
        <v>132.72</v>
      </c>
      <c r="E108" s="53">
        <v>237</v>
      </c>
      <c r="F108" s="53">
        <v>114.17</v>
      </c>
      <c r="G108" s="77">
        <v>178.57</v>
      </c>
    </row>
    <row r="109" spans="1:7" ht="13.2" x14ac:dyDescent="0.2">
      <c r="A109" s="34" t="s">
        <v>27</v>
      </c>
      <c r="B109" s="53">
        <v>79.63</v>
      </c>
      <c r="C109" s="53">
        <v>398.17</v>
      </c>
      <c r="D109" s="53">
        <v>398.17</v>
      </c>
      <c r="E109" s="53"/>
      <c r="F109" s="53"/>
      <c r="G109" s="77"/>
    </row>
    <row r="110" spans="1:7" x14ac:dyDescent="0.2">
      <c r="A110" s="33" t="s">
        <v>16</v>
      </c>
      <c r="B110" s="52">
        <v>11780.96</v>
      </c>
      <c r="C110" s="52">
        <v>23669.87</v>
      </c>
      <c r="D110" s="52">
        <v>23669.87</v>
      </c>
      <c r="E110" s="52">
        <v>12254.32</v>
      </c>
      <c r="F110" s="52">
        <v>104.02</v>
      </c>
      <c r="G110" s="77">
        <v>51.77</v>
      </c>
    </row>
    <row r="111" spans="1:7" ht="13.2" x14ac:dyDescent="0.2">
      <c r="A111" s="34" t="s">
        <v>28</v>
      </c>
      <c r="B111" s="53">
        <v>955.03</v>
      </c>
      <c r="C111" s="53">
        <v>2256.29</v>
      </c>
      <c r="D111" s="53">
        <v>2256.29</v>
      </c>
      <c r="E111" s="53">
        <v>1329.92</v>
      </c>
      <c r="F111" s="53">
        <v>139.25</v>
      </c>
      <c r="G111" s="77">
        <v>58.94</v>
      </c>
    </row>
    <row r="112" spans="1:7" ht="13.2" x14ac:dyDescent="0.2">
      <c r="A112" s="34" t="s">
        <v>45</v>
      </c>
      <c r="B112" s="53">
        <v>812.77</v>
      </c>
      <c r="C112" s="53">
        <v>1629.73</v>
      </c>
      <c r="D112" s="53">
        <v>1629.73</v>
      </c>
      <c r="E112" s="53">
        <v>542.63</v>
      </c>
      <c r="F112" s="53">
        <v>66.760000000000005</v>
      </c>
      <c r="G112" s="77">
        <v>33.299999999999997</v>
      </c>
    </row>
    <row r="113" spans="1:7" ht="13.2" x14ac:dyDescent="0.2">
      <c r="A113" s="34" t="s">
        <v>29</v>
      </c>
      <c r="B113" s="53">
        <v>131.4</v>
      </c>
      <c r="C113" s="53">
        <v>295.97000000000003</v>
      </c>
      <c r="D113" s="53">
        <v>295.97000000000003</v>
      </c>
      <c r="E113" s="53">
        <v>34.4</v>
      </c>
      <c r="F113" s="53">
        <v>26.18</v>
      </c>
      <c r="G113" s="77">
        <v>11.62</v>
      </c>
    </row>
    <row r="114" spans="1:7" ht="13.2" x14ac:dyDescent="0.2">
      <c r="A114" s="34" t="s">
        <v>30</v>
      </c>
      <c r="B114" s="53">
        <v>5692.58</v>
      </c>
      <c r="C114" s="53">
        <v>10853.41</v>
      </c>
      <c r="D114" s="53">
        <v>10853.41</v>
      </c>
      <c r="E114" s="53">
        <v>6848.71</v>
      </c>
      <c r="F114" s="53">
        <v>120.31</v>
      </c>
      <c r="G114" s="77">
        <v>63.1</v>
      </c>
    </row>
    <row r="115" spans="1:7" ht="13.2" x14ac:dyDescent="0.2">
      <c r="A115" s="34" t="s">
        <v>31</v>
      </c>
      <c r="B115" s="53">
        <v>1260.47</v>
      </c>
      <c r="C115" s="53">
        <v>87.1</v>
      </c>
      <c r="D115" s="53">
        <v>87.1</v>
      </c>
      <c r="E115" s="53">
        <v>87.1</v>
      </c>
      <c r="F115" s="53">
        <v>6.91</v>
      </c>
      <c r="G115" s="77">
        <v>100</v>
      </c>
    </row>
    <row r="116" spans="1:7" ht="13.2" x14ac:dyDescent="0.2">
      <c r="A116" s="34" t="s">
        <v>17</v>
      </c>
      <c r="B116" s="53">
        <v>43.8</v>
      </c>
      <c r="C116" s="53">
        <v>2911.21</v>
      </c>
      <c r="D116" s="53">
        <v>2911.21</v>
      </c>
      <c r="E116" s="53">
        <v>63.54</v>
      </c>
      <c r="F116" s="53">
        <v>145.07</v>
      </c>
      <c r="G116" s="77">
        <v>2.1800000000000002</v>
      </c>
    </row>
    <row r="117" spans="1:7" ht="13.2" x14ac:dyDescent="0.2">
      <c r="A117" s="34" t="s">
        <v>32</v>
      </c>
      <c r="B117" s="53">
        <v>87.93</v>
      </c>
      <c r="C117" s="53">
        <v>327.25</v>
      </c>
      <c r="D117" s="53">
        <v>327.25</v>
      </c>
      <c r="E117" s="53"/>
      <c r="F117" s="53"/>
      <c r="G117" s="77"/>
    </row>
    <row r="118" spans="1:7" ht="13.2" x14ac:dyDescent="0.2">
      <c r="A118" s="34" t="s">
        <v>33</v>
      </c>
      <c r="B118" s="53">
        <v>2117.5700000000002</v>
      </c>
      <c r="C118" s="53">
        <v>3981.68</v>
      </c>
      <c r="D118" s="53">
        <v>3981.68</v>
      </c>
      <c r="E118" s="53">
        <v>2278.5</v>
      </c>
      <c r="F118" s="53">
        <v>107.6</v>
      </c>
      <c r="G118" s="77">
        <v>57.22</v>
      </c>
    </row>
    <row r="119" spans="1:7" ht="13.2" x14ac:dyDescent="0.2">
      <c r="A119" s="34" t="s">
        <v>34</v>
      </c>
      <c r="B119" s="53">
        <v>679.41</v>
      </c>
      <c r="C119" s="53">
        <v>1327.23</v>
      </c>
      <c r="D119" s="53">
        <v>1327.23</v>
      </c>
      <c r="E119" s="53">
        <v>1069.52</v>
      </c>
      <c r="F119" s="53">
        <v>157.41999999999999</v>
      </c>
      <c r="G119" s="77">
        <v>80.58</v>
      </c>
    </row>
    <row r="120" spans="1:7" x14ac:dyDescent="0.2">
      <c r="A120" s="33" t="s">
        <v>35</v>
      </c>
      <c r="B120" s="52">
        <v>156.47</v>
      </c>
      <c r="C120" s="52">
        <v>774.63</v>
      </c>
      <c r="D120" s="52">
        <v>774.63</v>
      </c>
      <c r="E120" s="52">
        <v>146.19</v>
      </c>
      <c r="F120" s="52">
        <v>93.43</v>
      </c>
      <c r="G120" s="77">
        <v>18.87</v>
      </c>
    </row>
    <row r="121" spans="1:7" ht="13.2" x14ac:dyDescent="0.2">
      <c r="A121" s="34" t="s">
        <v>47</v>
      </c>
      <c r="B121" s="53"/>
      <c r="C121" s="53">
        <v>516.29</v>
      </c>
      <c r="D121" s="53">
        <v>516.29</v>
      </c>
      <c r="E121" s="53"/>
      <c r="F121" s="53"/>
      <c r="G121" s="77"/>
    </row>
    <row r="122" spans="1:7" ht="13.2" x14ac:dyDescent="0.2">
      <c r="A122" s="34" t="s">
        <v>37</v>
      </c>
      <c r="B122" s="53">
        <v>79.63</v>
      </c>
      <c r="C122" s="53">
        <v>138.88999999999999</v>
      </c>
      <c r="D122" s="53">
        <v>138.88999999999999</v>
      </c>
      <c r="E122" s="53">
        <v>138.88999999999999</v>
      </c>
      <c r="F122" s="53">
        <v>174.42</v>
      </c>
      <c r="G122" s="77">
        <v>100</v>
      </c>
    </row>
    <row r="123" spans="1:7" ht="13.2" x14ac:dyDescent="0.2">
      <c r="A123" s="34" t="s">
        <v>38</v>
      </c>
      <c r="B123" s="53">
        <v>27.87</v>
      </c>
      <c r="C123" s="53">
        <v>39.82</v>
      </c>
      <c r="D123" s="53">
        <v>39.82</v>
      </c>
      <c r="E123" s="53"/>
      <c r="F123" s="53"/>
      <c r="G123" s="77"/>
    </row>
    <row r="124" spans="1:7" ht="13.2" x14ac:dyDescent="0.2">
      <c r="A124" s="34" t="s">
        <v>39</v>
      </c>
      <c r="B124" s="53">
        <v>48.97</v>
      </c>
      <c r="C124" s="53">
        <v>79.63</v>
      </c>
      <c r="D124" s="53">
        <v>79.63</v>
      </c>
      <c r="E124" s="53">
        <v>7.3</v>
      </c>
      <c r="F124" s="53">
        <v>14.91</v>
      </c>
      <c r="G124" s="77">
        <v>9.17</v>
      </c>
    </row>
    <row r="125" spans="1:7" ht="13.2" x14ac:dyDescent="0.2">
      <c r="A125" s="32" t="s">
        <v>40</v>
      </c>
      <c r="B125" s="49">
        <v>188.48</v>
      </c>
      <c r="C125" s="49">
        <v>345.08</v>
      </c>
      <c r="D125" s="49">
        <v>345.08</v>
      </c>
      <c r="E125" s="49">
        <v>195.17</v>
      </c>
      <c r="F125" s="49">
        <v>103.55</v>
      </c>
      <c r="G125" s="77">
        <v>56.56</v>
      </c>
    </row>
    <row r="126" spans="1:7" x14ac:dyDescent="0.2">
      <c r="A126" s="33" t="s">
        <v>41</v>
      </c>
      <c r="B126" s="52">
        <v>188.48</v>
      </c>
      <c r="C126" s="52">
        <v>345.08</v>
      </c>
      <c r="D126" s="52">
        <v>345.08</v>
      </c>
      <c r="E126" s="52">
        <v>195.17</v>
      </c>
      <c r="F126" s="52">
        <v>103.55</v>
      </c>
      <c r="G126" s="77">
        <v>56.56</v>
      </c>
    </row>
    <row r="127" spans="1:7" ht="13.2" x14ac:dyDescent="0.2">
      <c r="A127" s="34" t="s">
        <v>42</v>
      </c>
      <c r="B127" s="53">
        <v>188.48</v>
      </c>
      <c r="C127" s="53">
        <v>345.08</v>
      </c>
      <c r="D127" s="53">
        <v>345.08</v>
      </c>
      <c r="E127" s="53">
        <v>195.17</v>
      </c>
      <c r="F127" s="53">
        <v>103.55</v>
      </c>
      <c r="G127" s="77">
        <v>56.56</v>
      </c>
    </row>
    <row r="128" spans="1:7" ht="13.2" x14ac:dyDescent="0.2">
      <c r="A128" s="32" t="s">
        <v>58</v>
      </c>
      <c r="B128" s="49"/>
      <c r="C128" s="49"/>
      <c r="D128" s="49"/>
      <c r="E128" s="49">
        <v>618.49</v>
      </c>
      <c r="F128" s="49"/>
      <c r="G128" s="77"/>
    </row>
    <row r="129" spans="1:13" ht="26.4" x14ac:dyDescent="0.2">
      <c r="A129" s="32" t="s">
        <v>59</v>
      </c>
      <c r="B129" s="49"/>
      <c r="C129" s="49"/>
      <c r="D129" s="49"/>
      <c r="E129" s="49">
        <v>618.49</v>
      </c>
      <c r="F129" s="49"/>
      <c r="G129" s="77"/>
    </row>
    <row r="130" spans="1:13" x14ac:dyDescent="0.2">
      <c r="A130" s="33" t="s">
        <v>60</v>
      </c>
      <c r="B130" s="52"/>
      <c r="C130" s="52"/>
      <c r="D130" s="52"/>
      <c r="E130" s="52">
        <v>618.49</v>
      </c>
      <c r="F130" s="52"/>
      <c r="G130" s="77"/>
    </row>
    <row r="131" spans="1:13" ht="13.2" x14ac:dyDescent="0.2">
      <c r="A131" s="34" t="s">
        <v>61</v>
      </c>
      <c r="B131" s="53"/>
      <c r="C131" s="53"/>
      <c r="D131" s="53"/>
      <c r="E131" s="53">
        <v>618.49</v>
      </c>
      <c r="F131" s="53"/>
      <c r="G131" s="77"/>
    </row>
    <row r="132" spans="1:13" ht="26.4" x14ac:dyDescent="0.2">
      <c r="A132" s="31" t="s">
        <v>127</v>
      </c>
      <c r="B132" s="51">
        <v>18.55</v>
      </c>
      <c r="C132" s="51">
        <v>2.92</v>
      </c>
      <c r="D132" s="51">
        <v>2.92</v>
      </c>
      <c r="E132" s="51">
        <v>2.92</v>
      </c>
      <c r="F132" s="51">
        <v>15.74</v>
      </c>
      <c r="G132" s="76">
        <v>100</v>
      </c>
    </row>
    <row r="133" spans="1:13" ht="13.2" x14ac:dyDescent="0.2">
      <c r="A133" s="32" t="s">
        <v>9</v>
      </c>
      <c r="B133" s="49"/>
      <c r="C133" s="49">
        <v>2.92</v>
      </c>
      <c r="D133" s="49">
        <v>2.92</v>
      </c>
      <c r="E133" s="49">
        <v>2.92</v>
      </c>
      <c r="F133" s="49"/>
      <c r="G133" s="77">
        <v>100</v>
      </c>
    </row>
    <row r="134" spans="1:13" ht="13.2" x14ac:dyDescent="0.2">
      <c r="A134" s="32" t="s">
        <v>10</v>
      </c>
      <c r="B134" s="49"/>
      <c r="C134" s="49">
        <v>2.92</v>
      </c>
      <c r="D134" s="49">
        <v>2.92</v>
      </c>
      <c r="E134" s="49">
        <v>2.92</v>
      </c>
      <c r="F134" s="49"/>
      <c r="G134" s="77">
        <v>100</v>
      </c>
    </row>
    <row r="135" spans="1:13" x14ac:dyDescent="0.2">
      <c r="A135" s="33" t="s">
        <v>16</v>
      </c>
      <c r="B135" s="52"/>
      <c r="C135" s="52">
        <v>2.92</v>
      </c>
      <c r="D135" s="52">
        <v>2.92</v>
      </c>
      <c r="E135" s="52">
        <v>2.92</v>
      </c>
      <c r="F135" s="52"/>
      <c r="G135" s="77">
        <v>100</v>
      </c>
    </row>
    <row r="136" spans="1:13" ht="13.2" x14ac:dyDescent="0.2">
      <c r="A136" s="34" t="s">
        <v>28</v>
      </c>
      <c r="B136" s="53"/>
      <c r="C136" s="53">
        <v>2.92</v>
      </c>
      <c r="D136" s="53">
        <v>2.92</v>
      </c>
      <c r="E136" s="53">
        <v>2.92</v>
      </c>
      <c r="F136" s="53"/>
      <c r="G136" s="77">
        <v>100</v>
      </c>
    </row>
    <row r="137" spans="1:13" ht="13.2" x14ac:dyDescent="0.2">
      <c r="A137" s="32" t="s">
        <v>58</v>
      </c>
      <c r="B137" s="49">
        <v>18.55</v>
      </c>
      <c r="C137" s="49"/>
      <c r="D137" s="49"/>
      <c r="E137" s="49"/>
      <c r="F137" s="49"/>
      <c r="G137" s="77"/>
    </row>
    <row r="138" spans="1:13" ht="26.4" x14ac:dyDescent="0.2">
      <c r="A138" s="32" t="s">
        <v>59</v>
      </c>
      <c r="B138" s="49">
        <v>18.55</v>
      </c>
      <c r="C138" s="49"/>
      <c r="D138" s="49"/>
      <c r="E138" s="49"/>
      <c r="F138" s="49"/>
      <c r="G138" s="77"/>
    </row>
    <row r="139" spans="1:13" x14ac:dyDescent="0.2">
      <c r="A139" s="33" t="s">
        <v>63</v>
      </c>
      <c r="B139" s="52">
        <v>18.55</v>
      </c>
      <c r="C139" s="52"/>
      <c r="D139" s="52"/>
      <c r="E139" s="52"/>
      <c r="F139" s="52"/>
      <c r="G139" s="77"/>
    </row>
    <row r="140" spans="1:13" ht="13.2" x14ac:dyDescent="0.2">
      <c r="A140" s="34" t="s">
        <v>64</v>
      </c>
      <c r="B140" s="53">
        <v>18.55</v>
      </c>
      <c r="C140" s="53"/>
      <c r="D140" s="53"/>
      <c r="E140" s="53"/>
      <c r="F140" s="53"/>
      <c r="G140" s="77"/>
    </row>
    <row r="141" spans="1:13" ht="13.2" x14ac:dyDescent="0.2">
      <c r="A141" s="31" t="s">
        <v>69</v>
      </c>
      <c r="B141" s="51">
        <v>394.79</v>
      </c>
      <c r="C141" s="51">
        <v>518.61</v>
      </c>
      <c r="D141" s="51">
        <v>518.61</v>
      </c>
      <c r="E141" s="51">
        <v>298.66000000000003</v>
      </c>
      <c r="F141" s="51">
        <v>75.650000000000006</v>
      </c>
      <c r="G141" s="76">
        <v>57.59</v>
      </c>
      <c r="J141" s="2">
        <f>SUM(B141,B146)</f>
        <v>3405.47</v>
      </c>
      <c r="K141" s="2">
        <f>SUM(C141,C146)</f>
        <v>6013.4</v>
      </c>
      <c r="M141" s="2">
        <f>SUM(E141,E146)</f>
        <v>3389.97</v>
      </c>
    </row>
    <row r="142" spans="1:13" ht="13.2" x14ac:dyDescent="0.2">
      <c r="A142" s="32" t="s">
        <v>9</v>
      </c>
      <c r="B142" s="49">
        <v>394.79</v>
      </c>
      <c r="C142" s="49">
        <v>518.61</v>
      </c>
      <c r="D142" s="49">
        <v>518.61</v>
      </c>
      <c r="E142" s="49">
        <v>298.66000000000003</v>
      </c>
      <c r="F142" s="49">
        <v>75.650000000000006</v>
      </c>
      <c r="G142" s="77">
        <v>57.59</v>
      </c>
    </row>
    <row r="143" spans="1:13" ht="13.2" x14ac:dyDescent="0.2">
      <c r="A143" s="32" t="s">
        <v>18</v>
      </c>
      <c r="B143" s="49">
        <v>394.79</v>
      </c>
      <c r="C143" s="49">
        <v>518.61</v>
      </c>
      <c r="D143" s="49">
        <v>518.61</v>
      </c>
      <c r="E143" s="49">
        <v>298.66000000000003</v>
      </c>
      <c r="F143" s="49">
        <v>75.650000000000006</v>
      </c>
      <c r="G143" s="77">
        <v>57.59</v>
      </c>
    </row>
    <row r="144" spans="1:13" x14ac:dyDescent="0.2">
      <c r="A144" s="33" t="s">
        <v>51</v>
      </c>
      <c r="B144" s="52">
        <v>394.79</v>
      </c>
      <c r="C144" s="52">
        <v>518.61</v>
      </c>
      <c r="D144" s="52">
        <v>518.61</v>
      </c>
      <c r="E144" s="52">
        <v>298.66000000000003</v>
      </c>
      <c r="F144" s="52">
        <v>75.650000000000006</v>
      </c>
      <c r="G144" s="77">
        <v>57.59</v>
      </c>
    </row>
    <row r="145" spans="1:7" ht="13.2" x14ac:dyDescent="0.2">
      <c r="A145" s="34" t="s">
        <v>52</v>
      </c>
      <c r="B145" s="53">
        <v>394.79</v>
      </c>
      <c r="C145" s="53">
        <v>518.61</v>
      </c>
      <c r="D145" s="53">
        <v>518.61</v>
      </c>
      <c r="E145" s="53">
        <v>298.66000000000003</v>
      </c>
      <c r="F145" s="53">
        <v>75.650000000000006</v>
      </c>
      <c r="G145" s="77">
        <v>57.59</v>
      </c>
    </row>
    <row r="146" spans="1:7" ht="13.2" x14ac:dyDescent="0.2">
      <c r="A146" s="31" t="s">
        <v>130</v>
      </c>
      <c r="B146" s="51">
        <v>3010.68</v>
      </c>
      <c r="C146" s="51">
        <v>5494.79</v>
      </c>
      <c r="D146" s="51">
        <v>5494.79</v>
      </c>
      <c r="E146" s="51">
        <v>3091.31</v>
      </c>
      <c r="F146" s="51">
        <v>102.68</v>
      </c>
      <c r="G146" s="76">
        <v>56.26</v>
      </c>
    </row>
    <row r="147" spans="1:7" ht="13.2" x14ac:dyDescent="0.2">
      <c r="A147" s="32" t="s">
        <v>9</v>
      </c>
      <c r="B147" s="49">
        <v>3010.68</v>
      </c>
      <c r="C147" s="49">
        <v>5494.79</v>
      </c>
      <c r="D147" s="49">
        <v>5494.79</v>
      </c>
      <c r="E147" s="49">
        <v>3091.31</v>
      </c>
      <c r="F147" s="49">
        <v>102.68</v>
      </c>
      <c r="G147" s="77">
        <v>56.26</v>
      </c>
    </row>
    <row r="148" spans="1:7" ht="13.2" x14ac:dyDescent="0.2">
      <c r="A148" s="32" t="s">
        <v>18</v>
      </c>
      <c r="B148" s="49">
        <v>2511.83</v>
      </c>
      <c r="C148" s="49">
        <v>4290.59</v>
      </c>
      <c r="D148" s="49">
        <v>4290.59</v>
      </c>
      <c r="E148" s="49">
        <v>2463.96</v>
      </c>
      <c r="F148" s="49">
        <v>98.09</v>
      </c>
      <c r="G148" s="77">
        <v>57.43</v>
      </c>
    </row>
    <row r="149" spans="1:7" x14ac:dyDescent="0.2">
      <c r="A149" s="33" t="s">
        <v>51</v>
      </c>
      <c r="B149" s="52">
        <v>1973.93</v>
      </c>
      <c r="C149" s="52">
        <v>2938.6</v>
      </c>
      <c r="D149" s="52">
        <v>2938.6</v>
      </c>
      <c r="E149" s="52">
        <v>1692.31</v>
      </c>
      <c r="F149" s="52">
        <v>85.73</v>
      </c>
      <c r="G149" s="77">
        <v>57.59</v>
      </c>
    </row>
    <row r="150" spans="1:7" ht="13.2" x14ac:dyDescent="0.2">
      <c r="A150" s="34" t="s">
        <v>52</v>
      </c>
      <c r="B150" s="53">
        <v>1973.93</v>
      </c>
      <c r="C150" s="53">
        <v>2938.6</v>
      </c>
      <c r="D150" s="53">
        <v>2938.6</v>
      </c>
      <c r="E150" s="53">
        <v>1692.31</v>
      </c>
      <c r="F150" s="53">
        <v>85.73</v>
      </c>
      <c r="G150" s="77">
        <v>57.59</v>
      </c>
    </row>
    <row r="151" spans="1:7" x14ac:dyDescent="0.2">
      <c r="A151" s="33" t="s">
        <v>19</v>
      </c>
      <c r="B151" s="52">
        <v>537.9</v>
      </c>
      <c r="C151" s="52">
        <v>1351.99</v>
      </c>
      <c r="D151" s="52">
        <v>1351.99</v>
      </c>
      <c r="E151" s="52">
        <v>771.65</v>
      </c>
      <c r="F151" s="52">
        <v>143.46</v>
      </c>
      <c r="G151" s="77">
        <v>57.08</v>
      </c>
    </row>
    <row r="152" spans="1:7" ht="13.2" x14ac:dyDescent="0.2">
      <c r="A152" s="34" t="s">
        <v>20</v>
      </c>
      <c r="B152" s="53">
        <v>537.9</v>
      </c>
      <c r="C152" s="53">
        <v>1351.99</v>
      </c>
      <c r="D152" s="53">
        <v>1351.99</v>
      </c>
      <c r="E152" s="53">
        <v>771.65</v>
      </c>
      <c r="F152" s="53">
        <v>143.46</v>
      </c>
      <c r="G152" s="77">
        <v>57.08</v>
      </c>
    </row>
    <row r="153" spans="1:7" ht="13.2" x14ac:dyDescent="0.2">
      <c r="A153" s="32" t="s">
        <v>10</v>
      </c>
      <c r="B153" s="49">
        <v>498.85</v>
      </c>
      <c r="C153" s="49">
        <v>1204.2</v>
      </c>
      <c r="D153" s="49">
        <v>1204.2</v>
      </c>
      <c r="E153" s="49">
        <v>627.35</v>
      </c>
      <c r="F153" s="49">
        <v>125.76</v>
      </c>
      <c r="G153" s="77">
        <v>52.1</v>
      </c>
    </row>
    <row r="154" spans="1:7" x14ac:dyDescent="0.2">
      <c r="A154" s="33" t="s">
        <v>11</v>
      </c>
      <c r="B154" s="52">
        <v>498.85</v>
      </c>
      <c r="C154" s="52">
        <v>1204.2</v>
      </c>
      <c r="D154" s="52">
        <v>1204.2</v>
      </c>
      <c r="E154" s="52">
        <v>627.35</v>
      </c>
      <c r="F154" s="52">
        <v>125.76</v>
      </c>
      <c r="G154" s="77">
        <v>52.1</v>
      </c>
    </row>
    <row r="155" spans="1:7" ht="26.4" x14ac:dyDescent="0.2">
      <c r="A155" s="34" t="s">
        <v>13</v>
      </c>
      <c r="B155" s="53">
        <v>498.85</v>
      </c>
      <c r="C155" s="53">
        <v>1204.2</v>
      </c>
      <c r="D155" s="53">
        <v>1204.2</v>
      </c>
      <c r="E155" s="53">
        <v>627.35</v>
      </c>
      <c r="F155" s="53">
        <v>125.76</v>
      </c>
      <c r="G155" s="77">
        <v>52.1</v>
      </c>
    </row>
    <row r="156" spans="1:7" ht="13.2" x14ac:dyDescent="0.2">
      <c r="A156" s="31" t="s">
        <v>128</v>
      </c>
      <c r="B156" s="51">
        <v>436608.81</v>
      </c>
      <c r="C156" s="51">
        <v>902712.62</v>
      </c>
      <c r="D156" s="51">
        <v>902712.62</v>
      </c>
      <c r="E156" s="51">
        <f>483609.31+29.85</f>
        <v>483639.16</v>
      </c>
      <c r="F156" s="51">
        <f>E156/B156*100</f>
        <v>110.77173637426144</v>
      </c>
      <c r="G156" s="76">
        <f>E156/D156*100</f>
        <v>53.576204573278254</v>
      </c>
    </row>
    <row r="157" spans="1:7" ht="13.2" x14ac:dyDescent="0.2">
      <c r="A157" s="32" t="s">
        <v>9</v>
      </c>
      <c r="B157" s="49">
        <v>436608.81</v>
      </c>
      <c r="C157" s="49">
        <v>891584.18</v>
      </c>
      <c r="D157" s="49">
        <v>891584.18</v>
      </c>
      <c r="E157" s="49">
        <f>481261.86+29.85</f>
        <v>481291.70999999996</v>
      </c>
      <c r="F157" s="90">
        <f t="shared" ref="F157:F170" si="0">E157/B157*100</f>
        <v>110.23408116753302</v>
      </c>
      <c r="G157" s="91">
        <f t="shared" ref="G157:G173" si="1">E157/D157*100</f>
        <v>53.981634129039833</v>
      </c>
    </row>
    <row r="158" spans="1:7" ht="13.2" x14ac:dyDescent="0.2">
      <c r="A158" s="32" t="s">
        <v>18</v>
      </c>
      <c r="B158" s="49">
        <v>423747.24</v>
      </c>
      <c r="C158" s="49">
        <v>870026.68</v>
      </c>
      <c r="D158" s="49">
        <v>870026.68</v>
      </c>
      <c r="E158" s="49">
        <v>474085.32</v>
      </c>
      <c r="F158" s="90">
        <f t="shared" si="0"/>
        <v>111.87927029330031</v>
      </c>
      <c r="G158" s="91">
        <f t="shared" si="1"/>
        <v>54.490894463144514</v>
      </c>
    </row>
    <row r="159" spans="1:7" ht="13.2" x14ac:dyDescent="0.2">
      <c r="A159" s="33" t="s">
        <v>51</v>
      </c>
      <c r="B159" s="52">
        <v>352981.9</v>
      </c>
      <c r="C159" s="52">
        <v>718548.47999999998</v>
      </c>
      <c r="D159" s="52">
        <v>718548.47999999998</v>
      </c>
      <c r="E159" s="52">
        <v>392838.01</v>
      </c>
      <c r="F159" s="90">
        <f t="shared" si="0"/>
        <v>111.29126167659021</v>
      </c>
      <c r="G159" s="91">
        <f t="shared" si="1"/>
        <v>54.671051562171556</v>
      </c>
    </row>
    <row r="160" spans="1:7" ht="13.2" x14ac:dyDescent="0.2">
      <c r="A160" s="34" t="s">
        <v>52</v>
      </c>
      <c r="B160" s="53">
        <v>352981.9</v>
      </c>
      <c r="C160" s="53">
        <v>718548.47999999998</v>
      </c>
      <c r="D160" s="53">
        <v>718548.47999999998</v>
      </c>
      <c r="E160" s="53">
        <v>392838.01</v>
      </c>
      <c r="F160" s="92">
        <f t="shared" si="0"/>
        <v>111.29126167659021</v>
      </c>
      <c r="G160" s="93">
        <f t="shared" si="1"/>
        <v>54.671051562171556</v>
      </c>
    </row>
    <row r="161" spans="1:7" ht="13.2" x14ac:dyDescent="0.2">
      <c r="A161" s="33" t="s">
        <v>53</v>
      </c>
      <c r="B161" s="52">
        <v>12482.72</v>
      </c>
      <c r="C161" s="52">
        <v>32961.78</v>
      </c>
      <c r="D161" s="52">
        <v>32961.78</v>
      </c>
      <c r="E161" s="52">
        <v>16429.03</v>
      </c>
      <c r="F161" s="90">
        <f t="shared" si="0"/>
        <v>131.61418344719741</v>
      </c>
      <c r="G161" s="91">
        <f t="shared" si="1"/>
        <v>49.842666263775804</v>
      </c>
    </row>
    <row r="162" spans="1:7" ht="13.2" x14ac:dyDescent="0.2">
      <c r="A162" s="34" t="s">
        <v>54</v>
      </c>
      <c r="B162" s="53">
        <v>12482.72</v>
      </c>
      <c r="C162" s="53">
        <v>32961.78</v>
      </c>
      <c r="D162" s="53">
        <v>32961.78</v>
      </c>
      <c r="E162" s="53">
        <v>16429.03</v>
      </c>
      <c r="F162" s="92">
        <f t="shared" si="0"/>
        <v>131.61418344719741</v>
      </c>
      <c r="G162" s="93">
        <f t="shared" si="1"/>
        <v>49.842666263775804</v>
      </c>
    </row>
    <row r="163" spans="1:7" ht="13.2" x14ac:dyDescent="0.2">
      <c r="A163" s="33" t="s">
        <v>19</v>
      </c>
      <c r="B163" s="52">
        <v>58282.62</v>
      </c>
      <c r="C163" s="52">
        <v>118516.42</v>
      </c>
      <c r="D163" s="52">
        <v>118516.42</v>
      </c>
      <c r="E163" s="52">
        <v>64818.28</v>
      </c>
      <c r="F163" s="90">
        <f t="shared" si="0"/>
        <v>111.21373747439631</v>
      </c>
      <c r="G163" s="91">
        <f t="shared" si="1"/>
        <v>54.691392129461889</v>
      </c>
    </row>
    <row r="164" spans="1:7" ht="13.2" x14ac:dyDescent="0.2">
      <c r="A164" s="34" t="s">
        <v>20</v>
      </c>
      <c r="B164" s="53">
        <v>58184.06</v>
      </c>
      <c r="C164" s="53">
        <v>118516.42</v>
      </c>
      <c r="D164" s="53">
        <v>118516.42</v>
      </c>
      <c r="E164" s="53">
        <v>64818.28</v>
      </c>
      <c r="F164" s="92">
        <f t="shared" si="0"/>
        <v>111.40212628682151</v>
      </c>
      <c r="G164" s="93">
        <f t="shared" si="1"/>
        <v>54.691392129461889</v>
      </c>
    </row>
    <row r="165" spans="1:7" ht="26.4" x14ac:dyDescent="0.2">
      <c r="A165" s="34" t="s">
        <v>55</v>
      </c>
      <c r="B165" s="53">
        <v>98.56</v>
      </c>
      <c r="C165" s="53"/>
      <c r="D165" s="53"/>
      <c r="E165" s="53"/>
      <c r="F165" s="92"/>
      <c r="G165" s="91"/>
    </row>
    <row r="166" spans="1:7" ht="13.2" x14ac:dyDescent="0.2">
      <c r="A166" s="32" t="s">
        <v>10</v>
      </c>
      <c r="B166" s="49">
        <v>9270.2800000000007</v>
      </c>
      <c r="C166" s="49">
        <v>19964.830000000002</v>
      </c>
      <c r="D166" s="49">
        <v>19964.830000000002</v>
      </c>
      <c r="E166" s="49">
        <f>4577.9+29.85</f>
        <v>4607.75</v>
      </c>
      <c r="F166" s="90">
        <f t="shared" si="0"/>
        <v>49.704539668704719</v>
      </c>
      <c r="G166" s="91">
        <f t="shared" si="1"/>
        <v>23.079335010616166</v>
      </c>
    </row>
    <row r="167" spans="1:7" ht="13.2" x14ac:dyDescent="0.2">
      <c r="A167" s="33" t="s">
        <v>11</v>
      </c>
      <c r="B167" s="52">
        <v>3938.88</v>
      </c>
      <c r="C167" s="52">
        <v>12966.02</v>
      </c>
      <c r="D167" s="52">
        <v>12966.02</v>
      </c>
      <c r="E167" s="52">
        <v>2423.3200000000002</v>
      </c>
      <c r="F167" s="90">
        <f t="shared" si="0"/>
        <v>61.523072548541727</v>
      </c>
      <c r="G167" s="91">
        <f t="shared" si="1"/>
        <v>18.689775274139635</v>
      </c>
    </row>
    <row r="168" spans="1:7" ht="13.2" x14ac:dyDescent="0.2">
      <c r="A168" s="34" t="s">
        <v>12</v>
      </c>
      <c r="B168" s="53">
        <v>1985.93</v>
      </c>
      <c r="C168" s="53">
        <v>9821.57</v>
      </c>
      <c r="D168" s="53">
        <v>9821.57</v>
      </c>
      <c r="E168" s="53">
        <v>1610.02</v>
      </c>
      <c r="F168" s="92">
        <f t="shared" si="0"/>
        <v>81.071336854773321</v>
      </c>
      <c r="G168" s="93">
        <f t="shared" si="1"/>
        <v>16.392694854285008</v>
      </c>
    </row>
    <row r="169" spans="1:7" ht="13.2" x14ac:dyDescent="0.2">
      <c r="A169" s="34" t="s">
        <v>21</v>
      </c>
      <c r="B169" s="53">
        <v>1949.96</v>
      </c>
      <c r="C169" s="53">
        <v>3132.51</v>
      </c>
      <c r="D169" s="53">
        <v>3132.51</v>
      </c>
      <c r="E169" s="53">
        <v>781.86</v>
      </c>
      <c r="F169" s="92">
        <f t="shared" si="0"/>
        <v>40.096207101684136</v>
      </c>
      <c r="G169" s="93">
        <f t="shared" si="1"/>
        <v>24.959537240104581</v>
      </c>
    </row>
    <row r="170" spans="1:7" ht="13.2" x14ac:dyDescent="0.2">
      <c r="A170" s="34" t="s">
        <v>22</v>
      </c>
      <c r="B170" s="53">
        <v>2.99</v>
      </c>
      <c r="C170" s="53">
        <v>11.94</v>
      </c>
      <c r="D170" s="53">
        <v>11.94</v>
      </c>
      <c r="E170" s="53">
        <v>31.44</v>
      </c>
      <c r="F170" s="92">
        <f t="shared" si="0"/>
        <v>1051.5050167224081</v>
      </c>
      <c r="G170" s="93">
        <f t="shared" si="1"/>
        <v>263.3165829145729</v>
      </c>
    </row>
    <row r="171" spans="1:7" ht="13.2" x14ac:dyDescent="0.2">
      <c r="A171" s="33" t="s">
        <v>14</v>
      </c>
      <c r="B171" s="52"/>
      <c r="C171" s="52">
        <v>976.46</v>
      </c>
      <c r="D171" s="52">
        <v>976.46</v>
      </c>
      <c r="E171" s="52">
        <f>586.98+29.85</f>
        <v>616.83000000000004</v>
      </c>
      <c r="F171" s="90"/>
      <c r="G171" s="91">
        <f t="shared" si="1"/>
        <v>63.170022325543293</v>
      </c>
    </row>
    <row r="172" spans="1:7" ht="13.2" x14ac:dyDescent="0.2">
      <c r="A172" s="34" t="s">
        <v>23</v>
      </c>
      <c r="B172" s="53"/>
      <c r="C172" s="53">
        <v>338.23</v>
      </c>
      <c r="D172" s="53">
        <v>338.23</v>
      </c>
      <c r="E172" s="53"/>
      <c r="F172" s="92"/>
      <c r="G172" s="93"/>
    </row>
    <row r="173" spans="1:7" ht="13.2" x14ac:dyDescent="0.2">
      <c r="A173" s="34" t="s">
        <v>24</v>
      </c>
      <c r="B173" s="53"/>
      <c r="C173" s="53">
        <v>300</v>
      </c>
      <c r="D173" s="53">
        <v>300</v>
      </c>
      <c r="E173" s="53">
        <f>586.98+29.85</f>
        <v>616.83000000000004</v>
      </c>
      <c r="F173" s="53"/>
      <c r="G173" s="93">
        <f t="shared" si="1"/>
        <v>205.61</v>
      </c>
    </row>
    <row r="174" spans="1:7" ht="13.2" x14ac:dyDescent="0.2">
      <c r="A174" s="34" t="s">
        <v>15</v>
      </c>
      <c r="B174" s="53"/>
      <c r="C174" s="53">
        <v>338.23</v>
      </c>
      <c r="D174" s="53">
        <v>338.23</v>
      </c>
      <c r="E174" s="53"/>
      <c r="F174" s="53"/>
      <c r="G174" s="77"/>
    </row>
    <row r="175" spans="1:7" x14ac:dyDescent="0.2">
      <c r="A175" s="33" t="s">
        <v>16</v>
      </c>
      <c r="B175" s="52">
        <v>1469.16</v>
      </c>
      <c r="C175" s="52">
        <v>4357.93</v>
      </c>
      <c r="D175" s="52">
        <v>4357.93</v>
      </c>
      <c r="E175" s="52">
        <v>743.17</v>
      </c>
      <c r="F175" s="52">
        <v>50.58</v>
      </c>
      <c r="G175" s="77">
        <v>17.05</v>
      </c>
    </row>
    <row r="176" spans="1:7" ht="13.2" x14ac:dyDescent="0.2">
      <c r="A176" s="34" t="s">
        <v>28</v>
      </c>
      <c r="B176" s="53">
        <v>12.54</v>
      </c>
      <c r="C176" s="53">
        <v>338.23</v>
      </c>
      <c r="D176" s="53">
        <v>338.23</v>
      </c>
      <c r="E176" s="53"/>
      <c r="F176" s="53"/>
      <c r="G176" s="77"/>
    </row>
    <row r="177" spans="1:7" ht="13.2" x14ac:dyDescent="0.2">
      <c r="A177" s="34" t="s">
        <v>30</v>
      </c>
      <c r="B177" s="53"/>
      <c r="C177" s="53">
        <v>338.24</v>
      </c>
      <c r="D177" s="53">
        <v>338.24</v>
      </c>
      <c r="E177" s="53"/>
      <c r="F177" s="53"/>
      <c r="G177" s="77"/>
    </row>
    <row r="178" spans="1:7" ht="13.2" x14ac:dyDescent="0.2">
      <c r="A178" s="34" t="s">
        <v>31</v>
      </c>
      <c r="B178" s="53">
        <v>7.96</v>
      </c>
      <c r="C178" s="53"/>
      <c r="D178" s="53"/>
      <c r="E178" s="53"/>
      <c r="F178" s="53"/>
      <c r="G178" s="77"/>
    </row>
    <row r="179" spans="1:7" ht="13.2" x14ac:dyDescent="0.2">
      <c r="A179" s="34" t="s">
        <v>17</v>
      </c>
      <c r="B179" s="53">
        <v>225.63</v>
      </c>
      <c r="C179" s="53"/>
      <c r="D179" s="53"/>
      <c r="E179" s="53"/>
      <c r="F179" s="53"/>
      <c r="G179" s="77"/>
    </row>
    <row r="180" spans="1:7" ht="13.2" x14ac:dyDescent="0.2">
      <c r="A180" s="34" t="s">
        <v>32</v>
      </c>
      <c r="B180" s="53">
        <v>1223.03</v>
      </c>
      <c r="C180" s="53">
        <v>1690.62</v>
      </c>
      <c r="D180" s="53">
        <v>1690.62</v>
      </c>
      <c r="E180" s="53">
        <v>743.17</v>
      </c>
      <c r="F180" s="53">
        <v>60.76</v>
      </c>
      <c r="G180" s="77">
        <v>43.96</v>
      </c>
    </row>
    <row r="181" spans="1:7" ht="13.2" x14ac:dyDescent="0.2">
      <c r="A181" s="34" t="s">
        <v>34</v>
      </c>
      <c r="B181" s="53"/>
      <c r="C181" s="53">
        <v>1990.84</v>
      </c>
      <c r="D181" s="53">
        <v>1990.84</v>
      </c>
      <c r="E181" s="53"/>
      <c r="F181" s="53"/>
      <c r="G181" s="77"/>
    </row>
    <row r="182" spans="1:7" x14ac:dyDescent="0.2">
      <c r="A182" s="33" t="s">
        <v>35</v>
      </c>
      <c r="B182" s="52">
        <v>3862.24</v>
      </c>
      <c r="C182" s="52">
        <v>1664.42</v>
      </c>
      <c r="D182" s="52">
        <v>1664.42</v>
      </c>
      <c r="E182" s="52">
        <v>824.43</v>
      </c>
      <c r="F182" s="52">
        <v>21.35</v>
      </c>
      <c r="G182" s="77">
        <v>49.53</v>
      </c>
    </row>
    <row r="183" spans="1:7" ht="13.2" x14ac:dyDescent="0.2">
      <c r="A183" s="34" t="s">
        <v>38</v>
      </c>
      <c r="B183" s="53">
        <v>1498.11</v>
      </c>
      <c r="C183" s="53">
        <v>1664.42</v>
      </c>
      <c r="D183" s="53">
        <v>1664.42</v>
      </c>
      <c r="E183" s="53">
        <v>824.43</v>
      </c>
      <c r="F183" s="53">
        <v>55.03</v>
      </c>
      <c r="G183" s="77">
        <v>49.53</v>
      </c>
    </row>
    <row r="184" spans="1:7" ht="13.2" x14ac:dyDescent="0.2">
      <c r="A184" s="34" t="s">
        <v>56</v>
      </c>
      <c r="B184" s="53">
        <v>2364.13</v>
      </c>
      <c r="C184" s="53"/>
      <c r="D184" s="53"/>
      <c r="E184" s="53"/>
      <c r="F184" s="53"/>
      <c r="G184" s="77"/>
    </row>
    <row r="185" spans="1:7" ht="13.2" x14ac:dyDescent="0.2">
      <c r="A185" s="32" t="s">
        <v>40</v>
      </c>
      <c r="B185" s="49">
        <v>2197.11</v>
      </c>
      <c r="C185" s="49"/>
      <c r="D185" s="49"/>
      <c r="E185" s="49"/>
      <c r="F185" s="49"/>
      <c r="G185" s="77"/>
    </row>
    <row r="186" spans="1:7" x14ac:dyDescent="0.2">
      <c r="A186" s="33" t="s">
        <v>41</v>
      </c>
      <c r="B186" s="52">
        <v>2197.11</v>
      </c>
      <c r="C186" s="52"/>
      <c r="D186" s="52"/>
      <c r="E186" s="52"/>
      <c r="F186" s="52"/>
      <c r="G186" s="77"/>
    </row>
    <row r="187" spans="1:7" ht="13.2" x14ac:dyDescent="0.2">
      <c r="A187" s="34" t="s">
        <v>57</v>
      </c>
      <c r="B187" s="53">
        <v>2197.11</v>
      </c>
      <c r="C187" s="53"/>
      <c r="D187" s="53"/>
      <c r="E187" s="53"/>
      <c r="F187" s="53"/>
      <c r="G187" s="77"/>
    </row>
    <row r="188" spans="1:7" ht="26.4" x14ac:dyDescent="0.2">
      <c r="A188" s="32" t="s">
        <v>48</v>
      </c>
      <c r="B188" s="49">
        <v>1394.18</v>
      </c>
      <c r="C188" s="49">
        <v>1592.67</v>
      </c>
      <c r="D188" s="49">
        <v>1592.67</v>
      </c>
      <c r="E188" s="49">
        <v>1861.09</v>
      </c>
      <c r="F188" s="49">
        <v>133.49</v>
      </c>
      <c r="G188" s="77">
        <v>116.85</v>
      </c>
    </row>
    <row r="189" spans="1:7" x14ac:dyDescent="0.2">
      <c r="A189" s="33" t="s">
        <v>49</v>
      </c>
      <c r="B189" s="52">
        <v>1394.18</v>
      </c>
      <c r="C189" s="52">
        <v>1592.67</v>
      </c>
      <c r="D189" s="52">
        <v>1592.67</v>
      </c>
      <c r="E189" s="52">
        <v>1861.09</v>
      </c>
      <c r="F189" s="52">
        <v>133.49</v>
      </c>
      <c r="G189" s="77">
        <v>116.85</v>
      </c>
    </row>
    <row r="190" spans="1:7" ht="13.2" x14ac:dyDescent="0.2">
      <c r="A190" s="34" t="s">
        <v>50</v>
      </c>
      <c r="B190" s="53">
        <v>1394.18</v>
      </c>
      <c r="C190" s="53">
        <v>1592.67</v>
      </c>
      <c r="D190" s="53">
        <v>1592.67</v>
      </c>
      <c r="E190" s="53">
        <v>1861.09</v>
      </c>
      <c r="F190" s="53">
        <v>133.49</v>
      </c>
      <c r="G190" s="77">
        <v>116.85</v>
      </c>
    </row>
    <row r="191" spans="1:7" ht="13.2" x14ac:dyDescent="0.2">
      <c r="A191" s="32" t="s">
        <v>43</v>
      </c>
      <c r="B191" s="49"/>
      <c r="C191" s="49"/>
      <c r="D191" s="49"/>
      <c r="E191" s="49">
        <v>737.55</v>
      </c>
      <c r="F191" s="49"/>
      <c r="G191" s="77"/>
    </row>
    <row r="192" spans="1:7" x14ac:dyDescent="0.2">
      <c r="A192" s="33" t="s">
        <v>44</v>
      </c>
      <c r="B192" s="52"/>
      <c r="C192" s="52"/>
      <c r="D192" s="52"/>
      <c r="E192" s="52">
        <v>737.55</v>
      </c>
      <c r="F192" s="52"/>
      <c r="G192" s="77"/>
    </row>
    <row r="193" spans="1:7" ht="13.2" x14ac:dyDescent="0.2">
      <c r="A193" s="34" t="s">
        <v>134</v>
      </c>
      <c r="B193" s="53"/>
      <c r="C193" s="53"/>
      <c r="D193" s="53"/>
      <c r="E193" s="53">
        <v>737.55</v>
      </c>
      <c r="F193" s="53"/>
      <c r="G193" s="77"/>
    </row>
    <row r="194" spans="1:7" ht="13.2" x14ac:dyDescent="0.2">
      <c r="A194" s="32" t="s">
        <v>58</v>
      </c>
      <c r="B194" s="49"/>
      <c r="C194" s="49">
        <v>11128.44</v>
      </c>
      <c r="D194" s="49">
        <v>11128.44</v>
      </c>
      <c r="E194" s="49">
        <v>2347.4499999999998</v>
      </c>
      <c r="F194" s="49"/>
      <c r="G194" s="77">
        <v>21.09</v>
      </c>
    </row>
    <row r="195" spans="1:7" ht="26.4" x14ac:dyDescent="0.2">
      <c r="A195" s="32" t="s">
        <v>59</v>
      </c>
      <c r="B195" s="49"/>
      <c r="C195" s="49">
        <v>3801.24</v>
      </c>
      <c r="D195" s="49">
        <v>3801.24</v>
      </c>
      <c r="E195" s="49"/>
      <c r="F195" s="49"/>
      <c r="G195" s="77"/>
    </row>
    <row r="196" spans="1:7" x14ac:dyDescent="0.2">
      <c r="A196" s="33" t="s">
        <v>60</v>
      </c>
      <c r="B196" s="52"/>
      <c r="C196" s="52">
        <v>3137.63</v>
      </c>
      <c r="D196" s="52">
        <v>3137.63</v>
      </c>
      <c r="E196" s="52"/>
      <c r="F196" s="52"/>
      <c r="G196" s="77"/>
    </row>
    <row r="197" spans="1:7" ht="13.2" x14ac:dyDescent="0.2">
      <c r="A197" s="34" t="s">
        <v>62</v>
      </c>
      <c r="B197" s="53"/>
      <c r="C197" s="53">
        <v>3137.63</v>
      </c>
      <c r="D197" s="53">
        <v>3137.63</v>
      </c>
      <c r="E197" s="53"/>
      <c r="F197" s="53"/>
      <c r="G197" s="77"/>
    </row>
    <row r="198" spans="1:7" x14ac:dyDescent="0.2">
      <c r="A198" s="33" t="s">
        <v>63</v>
      </c>
      <c r="B198" s="52"/>
      <c r="C198" s="52">
        <v>663.61</v>
      </c>
      <c r="D198" s="52">
        <v>663.61</v>
      </c>
      <c r="E198" s="52"/>
      <c r="F198" s="52"/>
      <c r="G198" s="77"/>
    </row>
    <row r="199" spans="1:7" ht="13.2" x14ac:dyDescent="0.2">
      <c r="A199" s="34" t="s">
        <v>64</v>
      </c>
      <c r="B199" s="53"/>
      <c r="C199" s="53">
        <v>663.61</v>
      </c>
      <c r="D199" s="53">
        <v>663.61</v>
      </c>
      <c r="E199" s="53"/>
      <c r="F199" s="53"/>
      <c r="G199" s="77"/>
    </row>
    <row r="200" spans="1:7" ht="26.4" x14ac:dyDescent="0.2">
      <c r="A200" s="32" t="s">
        <v>72</v>
      </c>
      <c r="B200" s="49"/>
      <c r="C200" s="49">
        <v>7327.2</v>
      </c>
      <c r="D200" s="49">
        <v>7327.2</v>
      </c>
      <c r="E200" s="49">
        <v>2347.4499999999998</v>
      </c>
      <c r="F200" s="49"/>
      <c r="G200" s="77">
        <v>32.04</v>
      </c>
    </row>
    <row r="201" spans="1:7" x14ac:dyDescent="0.2">
      <c r="A201" s="33" t="s">
        <v>73</v>
      </c>
      <c r="B201" s="52"/>
      <c r="C201" s="52">
        <v>7327.2</v>
      </c>
      <c r="D201" s="52">
        <v>7327.2</v>
      </c>
      <c r="E201" s="52">
        <v>2347.4499999999998</v>
      </c>
      <c r="F201" s="52"/>
      <c r="G201" s="77">
        <v>32.04</v>
      </c>
    </row>
    <row r="202" spans="1:7" ht="13.2" x14ac:dyDescent="0.2">
      <c r="A202" s="34" t="s">
        <v>74</v>
      </c>
      <c r="B202" s="53"/>
      <c r="C202" s="53">
        <v>7327.2</v>
      </c>
      <c r="D202" s="53">
        <v>7327.2</v>
      </c>
      <c r="E202" s="53">
        <v>2347.4499999999998</v>
      </c>
      <c r="F202" s="53"/>
      <c r="G202" s="77">
        <v>32.04</v>
      </c>
    </row>
    <row r="203" spans="1:7" ht="26.4" x14ac:dyDescent="0.2">
      <c r="A203" s="31" t="s">
        <v>131</v>
      </c>
      <c r="B203" s="51">
        <v>51909.7</v>
      </c>
      <c r="C203" s="51">
        <v>220002.87</v>
      </c>
      <c r="D203" s="51">
        <v>220002.87</v>
      </c>
      <c r="E203" s="51">
        <v>65792.88</v>
      </c>
      <c r="F203" s="51">
        <v>126.74</v>
      </c>
      <c r="G203" s="76">
        <v>29.91</v>
      </c>
    </row>
    <row r="204" spans="1:7" ht="13.2" x14ac:dyDescent="0.2">
      <c r="A204" s="32" t="s">
        <v>9</v>
      </c>
      <c r="B204" s="49">
        <v>51909.7</v>
      </c>
      <c r="C204" s="49">
        <v>136019.70000000001</v>
      </c>
      <c r="D204" s="49">
        <v>136019.70000000001</v>
      </c>
      <c r="E204" s="49">
        <v>46953.98</v>
      </c>
      <c r="F204" s="49">
        <v>90.45</v>
      </c>
      <c r="G204" s="77">
        <v>34.520000000000003</v>
      </c>
    </row>
    <row r="205" spans="1:7" ht="13.2" x14ac:dyDescent="0.2">
      <c r="A205" s="32" t="s">
        <v>18</v>
      </c>
      <c r="B205" s="49">
        <v>25407.03</v>
      </c>
      <c r="C205" s="49">
        <v>51110.58</v>
      </c>
      <c r="D205" s="49">
        <v>51110.58</v>
      </c>
      <c r="E205" s="49">
        <v>29324.59</v>
      </c>
      <c r="F205" s="49">
        <v>115.42</v>
      </c>
      <c r="G205" s="77">
        <v>57.37</v>
      </c>
    </row>
    <row r="206" spans="1:7" x14ac:dyDescent="0.2">
      <c r="A206" s="33" t="s">
        <v>51</v>
      </c>
      <c r="B206" s="52">
        <v>21291.14</v>
      </c>
      <c r="C206" s="52">
        <v>43282.38</v>
      </c>
      <c r="D206" s="52">
        <v>43282.38</v>
      </c>
      <c r="E206" s="52">
        <v>24424.3</v>
      </c>
      <c r="F206" s="52">
        <v>114.72</v>
      </c>
      <c r="G206" s="77">
        <v>56.43</v>
      </c>
    </row>
    <row r="207" spans="1:7" ht="13.2" x14ac:dyDescent="0.2">
      <c r="A207" s="34" t="s">
        <v>52</v>
      </c>
      <c r="B207" s="53">
        <v>21291.14</v>
      </c>
      <c r="C207" s="53">
        <v>43282.38</v>
      </c>
      <c r="D207" s="53">
        <v>43282.38</v>
      </c>
      <c r="E207" s="53">
        <v>24424.3</v>
      </c>
      <c r="F207" s="53">
        <v>114.72</v>
      </c>
      <c r="G207" s="77">
        <v>56.43</v>
      </c>
    </row>
    <row r="208" spans="1:7" x14ac:dyDescent="0.2">
      <c r="A208" s="33" t="s">
        <v>53</v>
      </c>
      <c r="B208" s="52">
        <v>602.85</v>
      </c>
      <c r="C208" s="52">
        <v>663.61</v>
      </c>
      <c r="D208" s="52">
        <v>663.61</v>
      </c>
      <c r="E208" s="52">
        <v>870.31</v>
      </c>
      <c r="F208" s="52">
        <v>144.37</v>
      </c>
      <c r="G208" s="77">
        <v>131.15</v>
      </c>
    </row>
    <row r="209" spans="1:7" ht="13.2" x14ac:dyDescent="0.2">
      <c r="A209" s="34" t="s">
        <v>54</v>
      </c>
      <c r="B209" s="53">
        <v>602.85</v>
      </c>
      <c r="C209" s="53">
        <v>663.61</v>
      </c>
      <c r="D209" s="53">
        <v>663.61</v>
      </c>
      <c r="E209" s="53">
        <v>870.31</v>
      </c>
      <c r="F209" s="53">
        <v>144.37</v>
      </c>
      <c r="G209" s="77">
        <v>131.15</v>
      </c>
    </row>
    <row r="210" spans="1:7" x14ac:dyDescent="0.2">
      <c r="A210" s="33" t="s">
        <v>19</v>
      </c>
      <c r="B210" s="52">
        <v>3513.04</v>
      </c>
      <c r="C210" s="52">
        <v>7164.59</v>
      </c>
      <c r="D210" s="52">
        <v>7164.59</v>
      </c>
      <c r="E210" s="52">
        <v>4029.98</v>
      </c>
      <c r="F210" s="52">
        <v>114.71</v>
      </c>
      <c r="G210" s="77">
        <v>56.25</v>
      </c>
    </row>
    <row r="211" spans="1:7" ht="13.2" x14ac:dyDescent="0.2">
      <c r="A211" s="34" t="s">
        <v>20</v>
      </c>
      <c r="B211" s="53">
        <v>3513.04</v>
      </c>
      <c r="C211" s="53">
        <v>7164.59</v>
      </c>
      <c r="D211" s="53">
        <v>7164.59</v>
      </c>
      <c r="E211" s="53">
        <v>4029.98</v>
      </c>
      <c r="F211" s="53">
        <v>114.71</v>
      </c>
      <c r="G211" s="77">
        <v>56.25</v>
      </c>
    </row>
    <row r="212" spans="1:7" ht="13.2" x14ac:dyDescent="0.2">
      <c r="A212" s="32" t="s">
        <v>10</v>
      </c>
      <c r="B212" s="49">
        <v>26502.67</v>
      </c>
      <c r="C212" s="49">
        <v>84909.119999999995</v>
      </c>
      <c r="D212" s="49">
        <v>84909.119999999995</v>
      </c>
      <c r="E212" s="49">
        <v>17629.39</v>
      </c>
      <c r="F212" s="49">
        <v>66.52</v>
      </c>
      <c r="G212" s="77">
        <v>20.76</v>
      </c>
    </row>
    <row r="213" spans="1:7" x14ac:dyDescent="0.2">
      <c r="A213" s="33" t="s">
        <v>11</v>
      </c>
      <c r="B213" s="52">
        <v>22199.85</v>
      </c>
      <c r="C213" s="52">
        <v>73474.100000000006</v>
      </c>
      <c r="D213" s="52">
        <v>73474.100000000006</v>
      </c>
      <c r="E213" s="52">
        <v>14140.51</v>
      </c>
      <c r="F213" s="52">
        <v>63.7</v>
      </c>
      <c r="G213" s="77">
        <v>19.25</v>
      </c>
    </row>
    <row r="214" spans="1:7" ht="13.2" x14ac:dyDescent="0.2">
      <c r="A214" s="34" t="s">
        <v>12</v>
      </c>
      <c r="B214" s="53">
        <v>11133.14</v>
      </c>
      <c r="C214" s="53">
        <v>55655.53</v>
      </c>
      <c r="D214" s="53">
        <v>55655.53</v>
      </c>
      <c r="E214" s="53">
        <v>9531.8700000000008</v>
      </c>
      <c r="F214" s="53">
        <v>85.62</v>
      </c>
      <c r="G214" s="77">
        <v>17.13</v>
      </c>
    </row>
    <row r="215" spans="1:7" ht="13.2" x14ac:dyDescent="0.2">
      <c r="A215" s="34" t="s">
        <v>21</v>
      </c>
      <c r="B215" s="53">
        <v>11049.79</v>
      </c>
      <c r="C215" s="53">
        <v>17750.88</v>
      </c>
      <c r="D215" s="53">
        <v>17750.88</v>
      </c>
      <c r="E215" s="53">
        <v>4430.54</v>
      </c>
      <c r="F215" s="53">
        <v>40.1</v>
      </c>
      <c r="G215" s="77">
        <v>24.96</v>
      </c>
    </row>
    <row r="216" spans="1:7" ht="13.2" x14ac:dyDescent="0.2">
      <c r="A216" s="34" t="s">
        <v>22</v>
      </c>
      <c r="B216" s="53">
        <v>16.920000000000002</v>
      </c>
      <c r="C216" s="53">
        <v>67.69</v>
      </c>
      <c r="D216" s="53">
        <v>67.69</v>
      </c>
      <c r="E216" s="53">
        <v>178.1</v>
      </c>
      <c r="F216" s="53">
        <v>1052.5999999999999</v>
      </c>
      <c r="G216" s="77">
        <v>263.11</v>
      </c>
    </row>
    <row r="217" spans="1:7" x14ac:dyDescent="0.2">
      <c r="A217" s="33" t="s">
        <v>14</v>
      </c>
      <c r="B217" s="52"/>
      <c r="C217" s="52">
        <v>3833.3</v>
      </c>
      <c r="D217" s="52">
        <v>3833.3</v>
      </c>
      <c r="E217" s="52"/>
      <c r="F217" s="52"/>
      <c r="G217" s="77"/>
    </row>
    <row r="218" spans="1:7" ht="13.2" x14ac:dyDescent="0.2">
      <c r="A218" s="34" t="s">
        <v>23</v>
      </c>
      <c r="B218" s="53"/>
      <c r="C218" s="53">
        <v>1916.65</v>
      </c>
      <c r="D218" s="53">
        <v>1916.65</v>
      </c>
      <c r="E218" s="53"/>
      <c r="F218" s="53"/>
      <c r="G218" s="77"/>
    </row>
    <row r="219" spans="1:7" ht="13.2" x14ac:dyDescent="0.2">
      <c r="A219" s="34" t="s">
        <v>15</v>
      </c>
      <c r="B219" s="53"/>
      <c r="C219" s="53">
        <v>1916.65</v>
      </c>
      <c r="D219" s="53">
        <v>1916.65</v>
      </c>
      <c r="E219" s="53"/>
      <c r="F219" s="53"/>
      <c r="G219" s="77"/>
    </row>
    <row r="220" spans="1:7" x14ac:dyDescent="0.2">
      <c r="A220" s="33" t="s">
        <v>16</v>
      </c>
      <c r="B220" s="52">
        <v>4302.82</v>
      </c>
      <c r="C220" s="52">
        <v>7601.72</v>
      </c>
      <c r="D220" s="52">
        <v>7601.72</v>
      </c>
      <c r="E220" s="52">
        <v>3488.88</v>
      </c>
      <c r="F220" s="52">
        <v>81.08</v>
      </c>
      <c r="G220" s="77">
        <v>45.9</v>
      </c>
    </row>
    <row r="221" spans="1:7" ht="13.2" x14ac:dyDescent="0.2">
      <c r="A221" s="34" t="s">
        <v>28</v>
      </c>
      <c r="B221" s="53">
        <v>71.069999999999993</v>
      </c>
      <c r="C221" s="53">
        <v>1916.65</v>
      </c>
      <c r="D221" s="53">
        <v>1916.65</v>
      </c>
      <c r="E221" s="53"/>
      <c r="F221" s="53"/>
      <c r="G221" s="77"/>
    </row>
    <row r="222" spans="1:7" ht="13.2" x14ac:dyDescent="0.2">
      <c r="A222" s="34" t="s">
        <v>30</v>
      </c>
      <c r="B222" s="53"/>
      <c r="C222" s="53">
        <v>1916.64</v>
      </c>
      <c r="D222" s="53">
        <v>1916.64</v>
      </c>
      <c r="E222" s="53"/>
      <c r="F222" s="53"/>
      <c r="G222" s="77"/>
    </row>
    <row r="223" spans="1:7" ht="13.2" x14ac:dyDescent="0.2">
      <c r="A223" s="34" t="s">
        <v>31</v>
      </c>
      <c r="B223" s="53">
        <v>45.1</v>
      </c>
      <c r="C223" s="53"/>
      <c r="D223" s="53"/>
      <c r="E223" s="53"/>
      <c r="F223" s="53"/>
      <c r="G223" s="77"/>
    </row>
    <row r="224" spans="1:7" ht="13.2" x14ac:dyDescent="0.2">
      <c r="A224" s="34" t="s">
        <v>32</v>
      </c>
      <c r="B224" s="53">
        <v>4186.6499999999996</v>
      </c>
      <c r="C224" s="53">
        <v>3768.43</v>
      </c>
      <c r="D224" s="53">
        <v>3768.43</v>
      </c>
      <c r="E224" s="53">
        <v>3488.88</v>
      </c>
      <c r="F224" s="53">
        <v>83.33</v>
      </c>
      <c r="G224" s="77">
        <v>92.58</v>
      </c>
    </row>
    <row r="225" spans="1:7" ht="13.2" x14ac:dyDescent="0.2">
      <c r="A225" s="32" t="s">
        <v>58</v>
      </c>
      <c r="B225" s="49"/>
      <c r="C225" s="49">
        <v>83983.17</v>
      </c>
      <c r="D225" s="49">
        <v>83983.17</v>
      </c>
      <c r="E225" s="49">
        <v>18838.900000000001</v>
      </c>
      <c r="F225" s="49"/>
      <c r="G225" s="77">
        <v>22.43</v>
      </c>
    </row>
    <row r="226" spans="1:7" ht="26.4" x14ac:dyDescent="0.2">
      <c r="A226" s="32" t="s">
        <v>59</v>
      </c>
      <c r="B226" s="49"/>
      <c r="C226" s="49">
        <v>25180.37</v>
      </c>
      <c r="D226" s="49">
        <v>25180.37</v>
      </c>
      <c r="E226" s="49"/>
      <c r="F226" s="49"/>
      <c r="G226" s="77"/>
    </row>
    <row r="227" spans="1:7" x14ac:dyDescent="0.2">
      <c r="A227" s="33" t="s">
        <v>60</v>
      </c>
      <c r="B227" s="52"/>
      <c r="C227" s="52">
        <v>25180.37</v>
      </c>
      <c r="D227" s="52">
        <v>25180.37</v>
      </c>
      <c r="E227" s="52"/>
      <c r="F227" s="52"/>
      <c r="G227" s="77"/>
    </row>
    <row r="228" spans="1:7" ht="13.2" x14ac:dyDescent="0.2">
      <c r="A228" s="34" t="s">
        <v>62</v>
      </c>
      <c r="B228" s="53"/>
      <c r="C228" s="53">
        <v>25180.37</v>
      </c>
      <c r="D228" s="53">
        <v>25180.37</v>
      </c>
      <c r="E228" s="53"/>
      <c r="F228" s="53"/>
      <c r="G228" s="77"/>
    </row>
    <row r="229" spans="1:7" ht="26.4" x14ac:dyDescent="0.2">
      <c r="A229" s="32" t="s">
        <v>72</v>
      </c>
      <c r="B229" s="49"/>
      <c r="C229" s="49">
        <v>58802.8</v>
      </c>
      <c r="D229" s="49">
        <v>58802.8</v>
      </c>
      <c r="E229" s="49">
        <v>18838.900000000001</v>
      </c>
      <c r="F229" s="49"/>
      <c r="G229" s="77">
        <v>32.04</v>
      </c>
    </row>
    <row r="230" spans="1:7" x14ac:dyDescent="0.2">
      <c r="A230" s="33" t="s">
        <v>73</v>
      </c>
      <c r="B230" s="52"/>
      <c r="C230" s="52">
        <v>58802.8</v>
      </c>
      <c r="D230" s="52">
        <v>58802.8</v>
      </c>
      <c r="E230" s="52">
        <v>18838.900000000001</v>
      </c>
      <c r="F230" s="52"/>
      <c r="G230" s="77">
        <v>32.04</v>
      </c>
    </row>
    <row r="231" spans="1:7" ht="13.2" x14ac:dyDescent="0.2">
      <c r="A231" s="34" t="s">
        <v>74</v>
      </c>
      <c r="B231" s="53"/>
      <c r="C231" s="53">
        <v>58802.8</v>
      </c>
      <c r="D231" s="53">
        <v>58802.8</v>
      </c>
      <c r="E231" s="53">
        <v>18838.900000000001</v>
      </c>
      <c r="F231" s="53"/>
      <c r="G231" s="77">
        <v>32.04</v>
      </c>
    </row>
    <row r="232" spans="1:7" ht="26.4" x14ac:dyDescent="0.2">
      <c r="A232" s="31" t="s">
        <v>129</v>
      </c>
      <c r="B232" s="51">
        <v>123.65</v>
      </c>
      <c r="C232" s="51">
        <v>1479.64</v>
      </c>
      <c r="D232" s="51">
        <v>1479.64</v>
      </c>
      <c r="E232" s="51">
        <v>57.09</v>
      </c>
      <c r="F232" s="51">
        <f>E232/B232*100</f>
        <v>46.17064294379297</v>
      </c>
      <c r="G232" s="76">
        <f>E232/D232*100</f>
        <v>3.8583709550971861</v>
      </c>
    </row>
    <row r="233" spans="1:7" ht="13.2" x14ac:dyDescent="0.2">
      <c r="A233" s="32" t="s">
        <v>9</v>
      </c>
      <c r="B233" s="49">
        <v>120.43</v>
      </c>
      <c r="C233" s="49">
        <v>1479.64</v>
      </c>
      <c r="D233" s="49">
        <v>1479.64</v>
      </c>
      <c r="E233" s="49">
        <v>57.09</v>
      </c>
      <c r="F233" s="49">
        <f>E233/B233*100</f>
        <v>47.405131611724656</v>
      </c>
      <c r="G233" s="78">
        <f>E233/D233*100</f>
        <v>3.8583709550971861</v>
      </c>
    </row>
    <row r="234" spans="1:7" ht="13.2" x14ac:dyDescent="0.2">
      <c r="A234" s="32" t="s">
        <v>10</v>
      </c>
      <c r="B234" s="49">
        <v>120.43</v>
      </c>
      <c r="C234" s="49">
        <v>1479.64</v>
      </c>
      <c r="D234" s="49">
        <v>1479.64</v>
      </c>
      <c r="E234" s="49">
        <v>57.09</v>
      </c>
      <c r="F234" s="49">
        <f>E234/B234*100</f>
        <v>47.405131611724656</v>
      </c>
      <c r="G234" s="78">
        <f>E234/D234*100</f>
        <v>3.8583709550971861</v>
      </c>
    </row>
    <row r="235" spans="1:7" ht="13.2" x14ac:dyDescent="0.2">
      <c r="A235" s="33" t="s">
        <v>11</v>
      </c>
      <c r="B235" s="52">
        <v>120.43</v>
      </c>
      <c r="C235" s="52">
        <v>1356.67</v>
      </c>
      <c r="D235" s="52">
        <v>1356.67</v>
      </c>
      <c r="E235" s="52"/>
      <c r="F235" s="49"/>
      <c r="G235" s="77"/>
    </row>
    <row r="236" spans="1:7" ht="13.2" x14ac:dyDescent="0.2">
      <c r="A236" s="34" t="s">
        <v>12</v>
      </c>
      <c r="B236" s="53">
        <v>120.43</v>
      </c>
      <c r="C236" s="53">
        <v>1356.67</v>
      </c>
      <c r="D236" s="53">
        <v>1356.67</v>
      </c>
      <c r="E236" s="53"/>
      <c r="F236" s="49"/>
      <c r="G236" s="77"/>
    </row>
    <row r="237" spans="1:7" ht="13.2" x14ac:dyDescent="0.2">
      <c r="A237" s="33" t="s">
        <v>14</v>
      </c>
      <c r="B237" s="52"/>
      <c r="C237" s="52">
        <v>122.97</v>
      </c>
      <c r="D237" s="52">
        <v>122.97</v>
      </c>
      <c r="E237" s="52">
        <v>57.09</v>
      </c>
      <c r="F237" s="49"/>
      <c r="G237" s="78">
        <f>E237/D237*100</f>
        <v>46.425957550622101</v>
      </c>
    </row>
    <row r="238" spans="1:7" ht="13.2" x14ac:dyDescent="0.2">
      <c r="A238" s="34" t="s">
        <v>23</v>
      </c>
      <c r="B238" s="53"/>
      <c r="C238" s="53">
        <v>57.09</v>
      </c>
      <c r="D238" s="53">
        <v>57.09</v>
      </c>
      <c r="E238" s="53">
        <v>57.09</v>
      </c>
      <c r="F238" s="49"/>
      <c r="G238" s="77">
        <f>E238/D238*100</f>
        <v>100</v>
      </c>
    </row>
    <row r="239" spans="1:7" ht="13.2" x14ac:dyDescent="0.2">
      <c r="A239" s="34" t="s">
        <v>24</v>
      </c>
      <c r="B239" s="53"/>
      <c r="C239" s="53">
        <v>26.06</v>
      </c>
      <c r="D239" s="53">
        <v>26.06</v>
      </c>
      <c r="E239" s="53"/>
      <c r="F239" s="53"/>
      <c r="G239" s="77"/>
    </row>
    <row r="240" spans="1:7" ht="13.2" x14ac:dyDescent="0.2">
      <c r="A240" s="34" t="s">
        <v>26</v>
      </c>
      <c r="B240" s="53"/>
      <c r="C240" s="53">
        <v>39.82</v>
      </c>
      <c r="D240" s="53">
        <v>39.82</v>
      </c>
      <c r="E240" s="53"/>
      <c r="F240" s="53"/>
      <c r="G240" s="77"/>
    </row>
    <row r="241" spans="1:7" ht="13.2" x14ac:dyDescent="0.2">
      <c r="A241" s="32" t="s">
        <v>58</v>
      </c>
      <c r="B241" s="49">
        <v>3.22</v>
      </c>
      <c r="C241" s="49"/>
      <c r="D241" s="49"/>
      <c r="E241" s="49"/>
      <c r="F241" s="49"/>
      <c r="G241" s="77"/>
    </row>
    <row r="242" spans="1:7" ht="26.4" x14ac:dyDescent="0.2">
      <c r="A242" s="32" t="s">
        <v>59</v>
      </c>
      <c r="B242" s="49">
        <v>3.22</v>
      </c>
      <c r="C242" s="49"/>
      <c r="D242" s="49"/>
      <c r="E242" s="49"/>
      <c r="F242" s="49"/>
      <c r="G242" s="77"/>
    </row>
    <row r="243" spans="1:7" x14ac:dyDescent="0.2">
      <c r="A243" s="33" t="s">
        <v>63</v>
      </c>
      <c r="B243" s="52">
        <v>3.22</v>
      </c>
      <c r="C243" s="52"/>
      <c r="D243" s="52"/>
      <c r="E243" s="52"/>
      <c r="F243" s="52"/>
      <c r="G243" s="77"/>
    </row>
    <row r="244" spans="1:7" ht="13.2" x14ac:dyDescent="0.2">
      <c r="A244" s="34" t="s">
        <v>64</v>
      </c>
      <c r="B244" s="53">
        <v>3.22</v>
      </c>
      <c r="C244" s="53"/>
      <c r="D244" s="53"/>
      <c r="E244" s="53"/>
      <c r="F244" s="53"/>
      <c r="G244" s="77"/>
    </row>
    <row r="245" spans="1:7" ht="26.4" x14ac:dyDescent="0.2">
      <c r="A245" s="31" t="s">
        <v>132</v>
      </c>
      <c r="B245" s="51"/>
      <c r="C245" s="51">
        <v>7687.77</v>
      </c>
      <c r="D245" s="51">
        <v>7687.77</v>
      </c>
      <c r="E245" s="51"/>
      <c r="F245" s="51"/>
      <c r="G245" s="76"/>
    </row>
    <row r="246" spans="1:7" ht="13.2" x14ac:dyDescent="0.2">
      <c r="A246" s="32" t="s">
        <v>9</v>
      </c>
      <c r="B246" s="49"/>
      <c r="C246" s="49">
        <v>7687.77</v>
      </c>
      <c r="D246" s="49">
        <v>7687.77</v>
      </c>
      <c r="E246" s="49"/>
      <c r="F246" s="49"/>
      <c r="G246" s="77"/>
    </row>
    <row r="247" spans="1:7" ht="13.2" x14ac:dyDescent="0.2">
      <c r="A247" s="32" t="s">
        <v>10</v>
      </c>
      <c r="B247" s="49"/>
      <c r="C247" s="49">
        <v>7687.77</v>
      </c>
      <c r="D247" s="49">
        <v>7687.77</v>
      </c>
      <c r="E247" s="49"/>
      <c r="F247" s="49"/>
      <c r="G247" s="77"/>
    </row>
    <row r="248" spans="1:7" x14ac:dyDescent="0.2">
      <c r="A248" s="33" t="s">
        <v>11</v>
      </c>
      <c r="B248" s="52"/>
      <c r="C248" s="52">
        <v>7687.77</v>
      </c>
      <c r="D248" s="52">
        <v>7687.77</v>
      </c>
      <c r="E248" s="52"/>
      <c r="F248" s="52"/>
      <c r="G248" s="77"/>
    </row>
    <row r="249" spans="1:7" ht="13.2" x14ac:dyDescent="0.2">
      <c r="A249" s="34" t="s">
        <v>12</v>
      </c>
      <c r="B249" s="53"/>
      <c r="C249" s="53">
        <v>7687.77</v>
      </c>
      <c r="D249" s="53">
        <v>7687.77</v>
      </c>
      <c r="E249" s="53"/>
      <c r="F249" s="53"/>
      <c r="G249" s="77"/>
    </row>
    <row r="250" spans="1:7" ht="13.2" x14ac:dyDescent="0.2">
      <c r="A250" s="31" t="s">
        <v>135</v>
      </c>
      <c r="B250" s="51"/>
      <c r="C250" s="51">
        <v>1327.23</v>
      </c>
      <c r="D250" s="51">
        <v>1327.23</v>
      </c>
      <c r="E250" s="51">
        <v>459.95</v>
      </c>
      <c r="F250" s="51"/>
      <c r="G250" s="76">
        <v>34.65</v>
      </c>
    </row>
    <row r="251" spans="1:7" ht="13.2" x14ac:dyDescent="0.2">
      <c r="A251" s="32" t="s">
        <v>58</v>
      </c>
      <c r="B251" s="49"/>
      <c r="C251" s="49">
        <v>1327.23</v>
      </c>
      <c r="D251" s="49">
        <v>1327.23</v>
      </c>
      <c r="E251" s="49">
        <v>459.95</v>
      </c>
      <c r="F251" s="49"/>
      <c r="G251" s="77">
        <v>34.65</v>
      </c>
    </row>
    <row r="252" spans="1:7" ht="26.4" x14ac:dyDescent="0.2">
      <c r="A252" s="32" t="s">
        <v>59</v>
      </c>
      <c r="B252" s="49"/>
      <c r="C252" s="49">
        <v>1327.23</v>
      </c>
      <c r="D252" s="49">
        <v>1327.23</v>
      </c>
      <c r="E252" s="49">
        <v>459.95</v>
      </c>
      <c r="F252" s="49"/>
      <c r="G252" s="77">
        <v>34.65</v>
      </c>
    </row>
    <row r="253" spans="1:7" x14ac:dyDescent="0.2">
      <c r="A253" s="33" t="s">
        <v>60</v>
      </c>
      <c r="B253" s="52"/>
      <c r="C253" s="52">
        <v>1327.23</v>
      </c>
      <c r="D253" s="52">
        <v>1327.23</v>
      </c>
      <c r="E253" s="52">
        <v>459.95</v>
      </c>
      <c r="F253" s="52"/>
      <c r="G253" s="77">
        <v>34.65</v>
      </c>
    </row>
    <row r="254" spans="1:7" ht="13.2" x14ac:dyDescent="0.2">
      <c r="A254" s="34" t="s">
        <v>61</v>
      </c>
      <c r="B254" s="53"/>
      <c r="C254" s="53">
        <v>663.62</v>
      </c>
      <c r="D254" s="53">
        <v>663.62</v>
      </c>
      <c r="E254" s="53">
        <v>459.95</v>
      </c>
      <c r="F254" s="53"/>
      <c r="G254" s="77">
        <v>69.31</v>
      </c>
    </row>
    <row r="255" spans="1:7" ht="13.2" x14ac:dyDescent="0.2">
      <c r="A255" s="34" t="s">
        <v>62</v>
      </c>
      <c r="B255" s="53"/>
      <c r="C255" s="53">
        <v>663.61</v>
      </c>
      <c r="D255" s="53">
        <v>663.61</v>
      </c>
      <c r="E255" s="53"/>
      <c r="F255" s="53"/>
      <c r="G255" s="77"/>
    </row>
    <row r="256" spans="1:7" ht="26.4" x14ac:dyDescent="0.2">
      <c r="A256" s="31" t="s">
        <v>136</v>
      </c>
      <c r="B256" s="51"/>
      <c r="C256" s="51">
        <v>2708.93</v>
      </c>
      <c r="D256" s="51">
        <v>2708.93</v>
      </c>
      <c r="E256" s="51"/>
      <c r="F256" s="51"/>
      <c r="G256" s="76"/>
    </row>
    <row r="257" spans="1:7" ht="13.2" x14ac:dyDescent="0.2">
      <c r="A257" s="32" t="s">
        <v>58</v>
      </c>
      <c r="B257" s="49"/>
      <c r="C257" s="49">
        <v>2708.93</v>
      </c>
      <c r="D257" s="49">
        <v>2708.93</v>
      </c>
      <c r="E257" s="49"/>
      <c r="F257" s="49"/>
      <c r="G257" s="77"/>
    </row>
    <row r="258" spans="1:7" ht="26.4" x14ac:dyDescent="0.2">
      <c r="A258" s="32" t="s">
        <v>59</v>
      </c>
      <c r="B258" s="49"/>
      <c r="C258" s="49">
        <v>2708.93</v>
      </c>
      <c r="D258" s="49">
        <v>2708.93</v>
      </c>
      <c r="E258" s="49"/>
      <c r="F258" s="49"/>
      <c r="G258" s="77"/>
    </row>
    <row r="259" spans="1:7" x14ac:dyDescent="0.2">
      <c r="A259" s="33" t="s">
        <v>60</v>
      </c>
      <c r="B259" s="52"/>
      <c r="C259" s="52">
        <v>2708.93</v>
      </c>
      <c r="D259" s="52">
        <v>2708.93</v>
      </c>
      <c r="E259" s="52"/>
      <c r="F259" s="52"/>
      <c r="G259" s="77"/>
    </row>
    <row r="260" spans="1:7" ht="13.8" thickBot="1" x14ac:dyDescent="0.25">
      <c r="A260" s="35" t="s">
        <v>62</v>
      </c>
      <c r="B260" s="54"/>
      <c r="C260" s="54">
        <v>2708.93</v>
      </c>
      <c r="D260" s="54">
        <v>2708.93</v>
      </c>
      <c r="E260" s="54"/>
      <c r="F260" s="54"/>
      <c r="G260" s="94"/>
    </row>
  </sheetData>
  <mergeCells count="1">
    <mergeCell ref="A1:G1"/>
  </mergeCells>
  <pageMargins left="0.23622047244094491" right="0.11811023622047245" top="0.55118110236220474" bottom="0.1181102362204724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workbookViewId="0">
      <selection activeCell="C2" sqref="C2"/>
    </sheetView>
  </sheetViews>
  <sheetFormatPr defaultColWidth="9.109375" defaultRowHeight="11.4" x14ac:dyDescent="0.2"/>
  <cols>
    <col min="1" max="1" width="50.33203125" style="1" customWidth="1"/>
    <col min="2" max="2" width="14" style="2" customWidth="1"/>
    <col min="3" max="3" width="12.6640625" style="2" customWidth="1"/>
    <col min="4" max="4" width="14" style="2" customWidth="1"/>
    <col min="5" max="5" width="13.33203125" style="2" customWidth="1"/>
    <col min="6" max="7" width="8.6640625" style="2" customWidth="1"/>
    <col min="8" max="16384" width="9.109375" style="1"/>
  </cols>
  <sheetData>
    <row r="1" spans="1:7" ht="54.75" customHeight="1" thickBot="1" x14ac:dyDescent="0.25">
      <c r="A1" s="103" t="s">
        <v>142</v>
      </c>
      <c r="B1" s="104"/>
      <c r="C1" s="104"/>
      <c r="D1" s="104"/>
      <c r="E1" s="104"/>
      <c r="F1" s="104"/>
      <c r="G1" s="105"/>
    </row>
    <row r="2" spans="1:7" ht="39" customHeight="1" thickBot="1" x14ac:dyDescent="0.25">
      <c r="A2" s="7" t="s">
        <v>82</v>
      </c>
      <c r="B2" s="8" t="s">
        <v>0</v>
      </c>
      <c r="C2" s="8" t="s">
        <v>161</v>
      </c>
      <c r="D2" s="8" t="s">
        <v>1</v>
      </c>
      <c r="E2" s="8" t="s">
        <v>2</v>
      </c>
      <c r="F2" s="8" t="s">
        <v>3</v>
      </c>
      <c r="G2" s="9" t="s">
        <v>4</v>
      </c>
    </row>
    <row r="3" spans="1:7" ht="29.25" customHeight="1" thickBot="1" x14ac:dyDescent="0.25">
      <c r="A3" s="72" t="s">
        <v>5</v>
      </c>
      <c r="B3" s="73">
        <v>555601.06999999995</v>
      </c>
      <c r="C3" s="73">
        <v>1310051.3899999999</v>
      </c>
      <c r="D3" s="73">
        <v>1310051.3899999999</v>
      </c>
      <c r="E3" s="73">
        <v>624821.93000000005</v>
      </c>
      <c r="F3" s="74">
        <v>112.46</v>
      </c>
      <c r="G3" s="75">
        <v>47.69</v>
      </c>
    </row>
    <row r="4" spans="1:7" ht="29.25" customHeight="1" thickBot="1" x14ac:dyDescent="0.25">
      <c r="A4" s="68" t="s">
        <v>141</v>
      </c>
      <c r="B4" s="69">
        <v>555601.06999999995</v>
      </c>
      <c r="C4" s="69">
        <v>1310051.3899999999</v>
      </c>
      <c r="D4" s="69">
        <v>1310051.3899999999</v>
      </c>
      <c r="E4" s="69">
        <v>624821.93000000005</v>
      </c>
      <c r="F4" s="70">
        <v>112.46</v>
      </c>
      <c r="G4" s="71">
        <v>47.69</v>
      </c>
    </row>
  </sheetData>
  <mergeCells count="1">
    <mergeCell ref="A1:G1"/>
  </mergeCells>
  <pageMargins left="0.31496062992125984" right="0.11811023622047245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2"/>
  <sheetViews>
    <sheetView showGridLines="0" zoomScale="106" zoomScaleNormal="106" workbookViewId="0">
      <pane ySplit="2" topLeftCell="A321" activePane="bottomLeft" state="frozen"/>
      <selection activeCell="B2" sqref="B1:G1048576"/>
      <selection pane="bottomLeft" activeCell="C2" sqref="C2"/>
    </sheetView>
  </sheetViews>
  <sheetFormatPr defaultColWidth="9.109375" defaultRowHeight="11.4" x14ac:dyDescent="0.2"/>
  <cols>
    <col min="1" max="1" width="53.33203125" style="1" customWidth="1"/>
    <col min="2" max="5" width="14" style="3" customWidth="1"/>
    <col min="6" max="7" width="8.44140625" style="3" customWidth="1"/>
    <col min="8" max="16384" width="9.109375" style="1"/>
  </cols>
  <sheetData>
    <row r="1" spans="1:7" ht="57.75" customHeight="1" thickBot="1" x14ac:dyDescent="0.25">
      <c r="A1" s="103" t="s">
        <v>138</v>
      </c>
      <c r="B1" s="104"/>
      <c r="C1" s="104"/>
      <c r="D1" s="104"/>
      <c r="E1" s="104"/>
      <c r="F1" s="104"/>
      <c r="G1" s="105"/>
    </row>
    <row r="2" spans="1:7" ht="38.4" thickBot="1" x14ac:dyDescent="0.25">
      <c r="A2" s="7" t="s">
        <v>82</v>
      </c>
      <c r="B2" s="8" t="s">
        <v>0</v>
      </c>
      <c r="C2" s="8" t="s">
        <v>161</v>
      </c>
      <c r="D2" s="8" t="s">
        <v>1</v>
      </c>
      <c r="E2" s="8" t="s">
        <v>2</v>
      </c>
      <c r="F2" s="8" t="s">
        <v>3</v>
      </c>
      <c r="G2" s="9" t="s">
        <v>4</v>
      </c>
    </row>
    <row r="3" spans="1:7" ht="27.75" customHeight="1" x14ac:dyDescent="0.25">
      <c r="A3" s="4" t="s">
        <v>5</v>
      </c>
      <c r="B3" s="36">
        <f>SUM(B4,B132,B274)</f>
        <v>555601.06999999995</v>
      </c>
      <c r="C3" s="36">
        <f>SUM(C4,C132,C274)</f>
        <v>1310051.3900000001</v>
      </c>
      <c r="D3" s="36">
        <f>SUM(D4,D132,D274)</f>
        <v>1310051.3900000001</v>
      </c>
      <c r="E3" s="36">
        <f>SUM(E4,E132,E274)</f>
        <v>624821.92999999982</v>
      </c>
      <c r="F3" s="36">
        <f t="shared" ref="F3:F8" si="0">E3/B3*100</f>
        <v>112.45873410574963</v>
      </c>
      <c r="G3" s="37">
        <f t="shared" ref="G3:G8" si="1">E3/D3*100</f>
        <v>47.694459528034223</v>
      </c>
    </row>
    <row r="4" spans="1:7" ht="13.2" x14ac:dyDescent="0.25">
      <c r="A4" s="46" t="s">
        <v>6</v>
      </c>
      <c r="B4" s="38">
        <f>SUM(B5)</f>
        <v>488436.38</v>
      </c>
      <c r="C4" s="38">
        <f>SUM(C5)</f>
        <v>995703.92999999993</v>
      </c>
      <c r="D4" s="38">
        <f>SUM(D5)</f>
        <v>995703.92999999993</v>
      </c>
      <c r="E4" s="38">
        <f>SUM(E5)</f>
        <v>539458.3899999999</v>
      </c>
      <c r="F4" s="38">
        <f t="shared" si="0"/>
        <v>110.44598889214596</v>
      </c>
      <c r="G4" s="79">
        <f t="shared" si="1"/>
        <v>54.178594032465043</v>
      </c>
    </row>
    <row r="5" spans="1:7" ht="13.2" x14ac:dyDescent="0.25">
      <c r="A5" s="47" t="s">
        <v>7</v>
      </c>
      <c r="B5" s="39">
        <f>SUM(B6,B42,B51,B62,B94,B99,B125)</f>
        <v>488436.38</v>
      </c>
      <c r="C5" s="39">
        <f>SUM(C6,C42,C51,C62,C94,C99,C125)</f>
        <v>995703.92999999993</v>
      </c>
      <c r="D5" s="39">
        <f>SUM(D6,D42,D51,D62,D94,D99,D125)</f>
        <v>995703.92999999993</v>
      </c>
      <c r="E5" s="39">
        <f>SUM(E6,E42,E51,E62,E94,E99,E125)</f>
        <v>539458.3899999999</v>
      </c>
      <c r="F5" s="39">
        <f t="shared" si="0"/>
        <v>110.44598889214596</v>
      </c>
      <c r="G5" s="80">
        <f t="shared" si="1"/>
        <v>54.178594032465043</v>
      </c>
    </row>
    <row r="6" spans="1:7" ht="13.2" x14ac:dyDescent="0.25">
      <c r="A6" s="31" t="s">
        <v>124</v>
      </c>
      <c r="B6" s="40">
        <v>4513.9399999999996</v>
      </c>
      <c r="C6" s="40">
        <v>17392.97</v>
      </c>
      <c r="D6" s="40">
        <v>17392.97</v>
      </c>
      <c r="E6" s="40">
        <v>6454.13</v>
      </c>
      <c r="F6" s="40">
        <f t="shared" si="0"/>
        <v>142.98218407865414</v>
      </c>
      <c r="G6" s="81">
        <f t="shared" si="1"/>
        <v>37.107693510654016</v>
      </c>
    </row>
    <row r="7" spans="1:7" ht="13.5" customHeight="1" x14ac:dyDescent="0.25">
      <c r="A7" s="32" t="s">
        <v>9</v>
      </c>
      <c r="B7" s="41">
        <v>4513.9399999999996</v>
      </c>
      <c r="C7" s="41">
        <v>17392.97</v>
      </c>
      <c r="D7" s="41">
        <v>17392.97</v>
      </c>
      <c r="E7" s="41">
        <v>6454.13</v>
      </c>
      <c r="F7" s="82">
        <f t="shared" si="0"/>
        <v>142.98218407865414</v>
      </c>
      <c r="G7" s="83">
        <f t="shared" si="1"/>
        <v>37.107693510654016</v>
      </c>
    </row>
    <row r="8" spans="1:7" ht="13.2" x14ac:dyDescent="0.25">
      <c r="A8" s="32" t="s">
        <v>10</v>
      </c>
      <c r="B8" s="41">
        <v>4511.55</v>
      </c>
      <c r="C8" s="41">
        <v>17246.98</v>
      </c>
      <c r="D8" s="41">
        <v>17246.98</v>
      </c>
      <c r="E8" s="41">
        <v>6431.53</v>
      </c>
      <c r="F8" s="82">
        <f t="shared" si="0"/>
        <v>142.55699260786204</v>
      </c>
      <c r="G8" s="83">
        <f t="shared" si="1"/>
        <v>37.290760469369125</v>
      </c>
    </row>
    <row r="9" spans="1:7" x14ac:dyDescent="0.2">
      <c r="A9" s="33" t="s">
        <v>11</v>
      </c>
      <c r="B9" s="42"/>
      <c r="C9" s="42">
        <v>4791.76</v>
      </c>
      <c r="D9" s="42">
        <v>4791.76</v>
      </c>
      <c r="E9" s="42">
        <v>163.36000000000001</v>
      </c>
      <c r="F9" s="42"/>
      <c r="G9" s="84">
        <v>3.41</v>
      </c>
    </row>
    <row r="10" spans="1:7" ht="13.5" customHeight="1" x14ac:dyDescent="0.25">
      <c r="A10" s="34" t="s">
        <v>12</v>
      </c>
      <c r="B10" s="43"/>
      <c r="C10" s="43">
        <v>796.34</v>
      </c>
      <c r="D10" s="43">
        <v>796.34</v>
      </c>
      <c r="E10" s="43">
        <v>98.56</v>
      </c>
      <c r="F10" s="43"/>
      <c r="G10" s="85">
        <v>12.38</v>
      </c>
    </row>
    <row r="11" spans="1:7" ht="26.4" x14ac:dyDescent="0.25">
      <c r="A11" s="34" t="s">
        <v>13</v>
      </c>
      <c r="B11" s="43"/>
      <c r="C11" s="43">
        <v>3796.34</v>
      </c>
      <c r="D11" s="43">
        <v>3796.34</v>
      </c>
      <c r="E11" s="43">
        <v>6.8</v>
      </c>
      <c r="F11" s="43"/>
      <c r="G11" s="85">
        <v>0.18</v>
      </c>
    </row>
    <row r="12" spans="1:7" ht="13.5" customHeight="1" x14ac:dyDescent="0.25">
      <c r="A12" s="34" t="s">
        <v>21</v>
      </c>
      <c r="B12" s="43"/>
      <c r="C12" s="43">
        <v>132.72</v>
      </c>
      <c r="D12" s="43">
        <v>132.72</v>
      </c>
      <c r="E12" s="43">
        <v>50</v>
      </c>
      <c r="F12" s="43"/>
      <c r="G12" s="85">
        <v>37.67</v>
      </c>
    </row>
    <row r="13" spans="1:7" ht="13.5" customHeight="1" x14ac:dyDescent="0.25">
      <c r="A13" s="34" t="s">
        <v>22</v>
      </c>
      <c r="B13" s="43"/>
      <c r="C13" s="43">
        <v>66.36</v>
      </c>
      <c r="D13" s="43">
        <v>66.36</v>
      </c>
      <c r="E13" s="43">
        <v>8</v>
      </c>
      <c r="F13" s="43"/>
      <c r="G13" s="85">
        <v>12.06</v>
      </c>
    </row>
    <row r="14" spans="1:7" x14ac:dyDescent="0.2">
      <c r="A14" s="33" t="s">
        <v>14</v>
      </c>
      <c r="B14" s="42">
        <v>117.01</v>
      </c>
      <c r="C14" s="42">
        <v>6240.15</v>
      </c>
      <c r="D14" s="42">
        <v>6240.15</v>
      </c>
      <c r="E14" s="42">
        <v>817.76</v>
      </c>
      <c r="F14" s="42">
        <f>E14/B14*100</f>
        <v>698.88043756943853</v>
      </c>
      <c r="G14" s="84">
        <f>E14/D14*100</f>
        <v>13.104813185580474</v>
      </c>
    </row>
    <row r="15" spans="1:7" ht="13.5" customHeight="1" x14ac:dyDescent="0.25">
      <c r="A15" s="34" t="s">
        <v>23</v>
      </c>
      <c r="B15" s="43">
        <v>69.63</v>
      </c>
      <c r="C15" s="43">
        <v>663.61</v>
      </c>
      <c r="D15" s="43">
        <v>663.61</v>
      </c>
      <c r="E15" s="43">
        <v>434.37</v>
      </c>
      <c r="F15" s="43">
        <f>E15/B15*100</f>
        <v>623.82593709607931</v>
      </c>
      <c r="G15" s="85">
        <f>E15/D15*100</f>
        <v>65.455613990144812</v>
      </c>
    </row>
    <row r="16" spans="1:7" ht="13.5" customHeight="1" x14ac:dyDescent="0.25">
      <c r="A16" s="34" t="s">
        <v>24</v>
      </c>
      <c r="B16" s="43"/>
      <c r="C16" s="43">
        <v>265.45</v>
      </c>
      <c r="D16" s="43">
        <v>265.45</v>
      </c>
      <c r="E16" s="43">
        <v>100.01</v>
      </c>
      <c r="F16" s="43"/>
      <c r="G16" s="85">
        <v>37.68</v>
      </c>
    </row>
    <row r="17" spans="1:7" ht="13.5" customHeight="1" x14ac:dyDescent="0.25">
      <c r="A17" s="34" t="s">
        <v>15</v>
      </c>
      <c r="B17" s="43"/>
      <c r="C17" s="43">
        <v>3981.68</v>
      </c>
      <c r="D17" s="43">
        <v>3981.68</v>
      </c>
      <c r="E17" s="43"/>
      <c r="F17" s="43"/>
      <c r="G17" s="85"/>
    </row>
    <row r="18" spans="1:7" ht="26.4" x14ac:dyDescent="0.25">
      <c r="A18" s="34" t="s">
        <v>25</v>
      </c>
      <c r="B18" s="43"/>
      <c r="C18" s="43">
        <v>929.06</v>
      </c>
      <c r="D18" s="43">
        <v>929.06</v>
      </c>
      <c r="E18" s="43">
        <v>313.23</v>
      </c>
      <c r="F18" s="43"/>
      <c r="G18" s="85">
        <v>33.71</v>
      </c>
    </row>
    <row r="19" spans="1:7" ht="13.5" customHeight="1" x14ac:dyDescent="0.25">
      <c r="A19" s="34" t="s">
        <v>26</v>
      </c>
      <c r="B19" s="43">
        <v>47.38</v>
      </c>
      <c r="C19" s="43">
        <v>134.9</v>
      </c>
      <c r="D19" s="43">
        <v>134.9</v>
      </c>
      <c r="E19" s="43"/>
      <c r="F19" s="43"/>
      <c r="G19" s="85"/>
    </row>
    <row r="20" spans="1:7" ht="13.5" customHeight="1" x14ac:dyDescent="0.25">
      <c r="A20" s="34" t="s">
        <v>27</v>
      </c>
      <c r="B20" s="43"/>
      <c r="C20" s="43">
        <v>265.45</v>
      </c>
      <c r="D20" s="43">
        <v>265.45</v>
      </c>
      <c r="E20" s="43"/>
      <c r="F20" s="43"/>
      <c r="G20" s="85"/>
    </row>
    <row r="21" spans="1:7" x14ac:dyDescent="0.2">
      <c r="A21" s="33" t="s">
        <v>16</v>
      </c>
      <c r="B21" s="42">
        <v>3019.21</v>
      </c>
      <c r="C21" s="42">
        <v>4721.9399999999996</v>
      </c>
      <c r="D21" s="42">
        <v>4721.9399999999996</v>
      </c>
      <c r="E21" s="42">
        <v>4297.6000000000004</v>
      </c>
      <c r="F21" s="42">
        <v>142.34</v>
      </c>
      <c r="G21" s="84">
        <v>91.01</v>
      </c>
    </row>
    <row r="22" spans="1:7" ht="13.5" customHeight="1" x14ac:dyDescent="0.25">
      <c r="A22" s="34" t="s">
        <v>28</v>
      </c>
      <c r="B22" s="43">
        <v>1390.7</v>
      </c>
      <c r="C22" s="43">
        <v>1390.71</v>
      </c>
      <c r="D22" s="43">
        <v>1390.71</v>
      </c>
      <c r="E22" s="43">
        <v>2728.67</v>
      </c>
      <c r="F22" s="43">
        <v>196.21</v>
      </c>
      <c r="G22" s="85">
        <v>196.21</v>
      </c>
    </row>
    <row r="23" spans="1:7" ht="13.5" customHeight="1" x14ac:dyDescent="0.25">
      <c r="A23" s="34" t="s">
        <v>45</v>
      </c>
      <c r="B23" s="43"/>
      <c r="C23" s="43">
        <v>1393.6</v>
      </c>
      <c r="D23" s="43">
        <v>1393.6</v>
      </c>
      <c r="E23" s="43"/>
      <c r="F23" s="43"/>
      <c r="G23" s="85"/>
    </row>
    <row r="24" spans="1:7" ht="13.5" customHeight="1" x14ac:dyDescent="0.25">
      <c r="A24" s="34" t="s">
        <v>29</v>
      </c>
      <c r="B24" s="43">
        <v>732.63</v>
      </c>
      <c r="C24" s="43">
        <v>139.36000000000001</v>
      </c>
      <c r="D24" s="43">
        <v>139.36000000000001</v>
      </c>
      <c r="E24" s="43">
        <v>58.5</v>
      </c>
      <c r="F24" s="43">
        <v>7.98</v>
      </c>
      <c r="G24" s="85">
        <v>41.98</v>
      </c>
    </row>
    <row r="25" spans="1:7" ht="13.5" customHeight="1" x14ac:dyDescent="0.25">
      <c r="A25" s="34" t="s">
        <v>30</v>
      </c>
      <c r="B25" s="43"/>
      <c r="C25" s="43">
        <v>663.61</v>
      </c>
      <c r="D25" s="43">
        <v>663.61</v>
      </c>
      <c r="E25" s="43"/>
      <c r="F25" s="43"/>
      <c r="G25" s="85"/>
    </row>
    <row r="26" spans="1:7" ht="13.5" customHeight="1" x14ac:dyDescent="0.25">
      <c r="A26" s="34" t="s">
        <v>31</v>
      </c>
      <c r="B26" s="43"/>
      <c r="C26" s="43">
        <v>132.72</v>
      </c>
      <c r="D26" s="43">
        <v>132.72</v>
      </c>
      <c r="E26" s="43">
        <v>1149.92</v>
      </c>
      <c r="F26" s="43"/>
      <c r="G26" s="85">
        <v>866.43</v>
      </c>
    </row>
    <row r="27" spans="1:7" ht="13.5" customHeight="1" x14ac:dyDescent="0.25">
      <c r="A27" s="34" t="s">
        <v>17</v>
      </c>
      <c r="B27" s="43">
        <v>6.64</v>
      </c>
      <c r="C27" s="43">
        <v>163.61000000000001</v>
      </c>
      <c r="D27" s="43">
        <v>163.61000000000001</v>
      </c>
      <c r="E27" s="43"/>
      <c r="F27" s="43"/>
      <c r="G27" s="85"/>
    </row>
    <row r="28" spans="1:7" ht="13.5" customHeight="1" x14ac:dyDescent="0.25">
      <c r="A28" s="34" t="s">
        <v>32</v>
      </c>
      <c r="B28" s="43"/>
      <c r="C28" s="43">
        <v>148.16999999999999</v>
      </c>
      <c r="D28" s="43">
        <v>148.16999999999999</v>
      </c>
      <c r="E28" s="43">
        <v>74.650000000000006</v>
      </c>
      <c r="F28" s="43"/>
      <c r="G28" s="85">
        <v>50.38</v>
      </c>
    </row>
    <row r="29" spans="1:7" ht="13.5" customHeight="1" x14ac:dyDescent="0.25">
      <c r="A29" s="34" t="s">
        <v>33</v>
      </c>
      <c r="B29" s="43">
        <v>159.27000000000001</v>
      </c>
      <c r="C29" s="43">
        <v>291.99</v>
      </c>
      <c r="D29" s="43">
        <v>291.99</v>
      </c>
      <c r="E29" s="43">
        <v>203.16</v>
      </c>
      <c r="F29" s="43">
        <v>127.56</v>
      </c>
      <c r="G29" s="85">
        <v>69.58</v>
      </c>
    </row>
    <row r="30" spans="1:7" ht="13.5" customHeight="1" x14ac:dyDescent="0.25">
      <c r="A30" s="34" t="s">
        <v>34</v>
      </c>
      <c r="B30" s="43">
        <v>729.97</v>
      </c>
      <c r="C30" s="43">
        <v>398.17</v>
      </c>
      <c r="D30" s="43">
        <v>398.17</v>
      </c>
      <c r="E30" s="43">
        <v>82.7</v>
      </c>
      <c r="F30" s="43">
        <v>11.33</v>
      </c>
      <c r="G30" s="85">
        <v>20.77</v>
      </c>
    </row>
    <row r="31" spans="1:7" ht="15" customHeight="1" x14ac:dyDescent="0.2">
      <c r="A31" s="33" t="s">
        <v>35</v>
      </c>
      <c r="B31" s="42">
        <v>1375.33</v>
      </c>
      <c r="C31" s="42">
        <v>1493.13</v>
      </c>
      <c r="D31" s="42">
        <v>1493.13</v>
      </c>
      <c r="E31" s="42">
        <v>1152.81</v>
      </c>
      <c r="F31" s="42">
        <v>83.82</v>
      </c>
      <c r="G31" s="84">
        <v>77.209999999999994</v>
      </c>
    </row>
    <row r="32" spans="1:7" ht="13.5" customHeight="1" x14ac:dyDescent="0.25">
      <c r="A32" s="34" t="s">
        <v>36</v>
      </c>
      <c r="B32" s="43">
        <v>38.47</v>
      </c>
      <c r="C32" s="43">
        <v>305.26</v>
      </c>
      <c r="D32" s="43">
        <v>305.26</v>
      </c>
      <c r="E32" s="43">
        <v>124.51</v>
      </c>
      <c r="F32" s="43">
        <v>323.64999999999998</v>
      </c>
      <c r="G32" s="85">
        <v>40.79</v>
      </c>
    </row>
    <row r="33" spans="1:7" ht="13.5" customHeight="1" x14ac:dyDescent="0.25">
      <c r="A33" s="34" t="s">
        <v>37</v>
      </c>
      <c r="B33" s="43"/>
      <c r="C33" s="43">
        <v>59.73</v>
      </c>
      <c r="D33" s="43">
        <v>59.73</v>
      </c>
      <c r="E33" s="43">
        <v>138.27000000000001</v>
      </c>
      <c r="F33" s="43"/>
      <c r="G33" s="85">
        <v>231.49</v>
      </c>
    </row>
    <row r="34" spans="1:7" ht="13.5" customHeight="1" x14ac:dyDescent="0.25">
      <c r="A34" s="34" t="s">
        <v>38</v>
      </c>
      <c r="B34" s="43">
        <v>13.27</v>
      </c>
      <c r="C34" s="43">
        <v>66.36</v>
      </c>
      <c r="D34" s="43">
        <v>66.36</v>
      </c>
      <c r="E34" s="43">
        <v>20</v>
      </c>
      <c r="F34" s="43">
        <v>150.72</v>
      </c>
      <c r="G34" s="85">
        <v>30.14</v>
      </c>
    </row>
    <row r="35" spans="1:7" ht="13.5" customHeight="1" x14ac:dyDescent="0.25">
      <c r="A35" s="34" t="s">
        <v>39</v>
      </c>
      <c r="B35" s="43">
        <v>1323.59</v>
      </c>
      <c r="C35" s="43">
        <v>1061.78</v>
      </c>
      <c r="D35" s="43">
        <v>1061.78</v>
      </c>
      <c r="E35" s="43">
        <v>870.03</v>
      </c>
      <c r="F35" s="43">
        <v>65.73</v>
      </c>
      <c r="G35" s="85">
        <v>81.94</v>
      </c>
    </row>
    <row r="36" spans="1:7" ht="13.2" x14ac:dyDescent="0.25">
      <c r="A36" s="32" t="s">
        <v>40</v>
      </c>
      <c r="B36" s="41">
        <v>2.39</v>
      </c>
      <c r="C36" s="41">
        <v>79.63</v>
      </c>
      <c r="D36" s="41">
        <v>79.63</v>
      </c>
      <c r="E36" s="41">
        <v>22.6</v>
      </c>
      <c r="F36" s="41">
        <v>945.61</v>
      </c>
      <c r="G36" s="84">
        <v>28.38</v>
      </c>
    </row>
    <row r="37" spans="1:7" x14ac:dyDescent="0.2">
      <c r="A37" s="33" t="s">
        <v>41</v>
      </c>
      <c r="B37" s="42">
        <v>2.39</v>
      </c>
      <c r="C37" s="42">
        <v>79.63</v>
      </c>
      <c r="D37" s="42">
        <v>79.63</v>
      </c>
      <c r="E37" s="42">
        <v>22.6</v>
      </c>
      <c r="F37" s="42">
        <v>945.61</v>
      </c>
      <c r="G37" s="84">
        <v>28.38</v>
      </c>
    </row>
    <row r="38" spans="1:7" ht="13.5" customHeight="1" x14ac:dyDescent="0.25">
      <c r="A38" s="34" t="s">
        <v>42</v>
      </c>
      <c r="B38" s="43">
        <v>2.39</v>
      </c>
      <c r="C38" s="43">
        <v>79.63</v>
      </c>
      <c r="D38" s="43">
        <v>79.63</v>
      </c>
      <c r="E38" s="43">
        <v>22.6</v>
      </c>
      <c r="F38" s="43">
        <v>945.61</v>
      </c>
      <c r="G38" s="85">
        <v>28.38</v>
      </c>
    </row>
    <row r="39" spans="1:7" ht="26.4" x14ac:dyDescent="0.25">
      <c r="A39" s="32" t="s">
        <v>48</v>
      </c>
      <c r="B39" s="41"/>
      <c r="C39" s="41">
        <v>66.36</v>
      </c>
      <c r="D39" s="41">
        <v>66.36</v>
      </c>
      <c r="E39" s="41"/>
      <c r="F39" s="41"/>
      <c r="G39" s="85"/>
    </row>
    <row r="40" spans="1:7" ht="13.5" customHeight="1" x14ac:dyDescent="0.2">
      <c r="A40" s="33" t="s">
        <v>49</v>
      </c>
      <c r="B40" s="42"/>
      <c r="C40" s="42">
        <v>66.36</v>
      </c>
      <c r="D40" s="42">
        <v>66.36</v>
      </c>
      <c r="E40" s="42"/>
      <c r="F40" s="42"/>
      <c r="G40" s="85"/>
    </row>
    <row r="41" spans="1:7" ht="13.5" customHeight="1" x14ac:dyDescent="0.25">
      <c r="A41" s="34" t="s">
        <v>50</v>
      </c>
      <c r="B41" s="43"/>
      <c r="C41" s="43">
        <v>66.36</v>
      </c>
      <c r="D41" s="43">
        <v>66.36</v>
      </c>
      <c r="E41" s="43"/>
      <c r="F41" s="43"/>
      <c r="G41" s="85"/>
    </row>
    <row r="42" spans="1:7" ht="26.4" x14ac:dyDescent="0.25">
      <c r="A42" s="31" t="s">
        <v>125</v>
      </c>
      <c r="B42" s="40"/>
      <c r="C42" s="40">
        <v>16942</v>
      </c>
      <c r="D42" s="40">
        <v>16942</v>
      </c>
      <c r="E42" s="40">
        <v>448.94</v>
      </c>
      <c r="F42" s="40"/>
      <c r="G42" s="81">
        <v>2.65</v>
      </c>
    </row>
    <row r="43" spans="1:7" ht="13.5" customHeight="1" x14ac:dyDescent="0.25">
      <c r="A43" s="32" t="s">
        <v>9</v>
      </c>
      <c r="B43" s="41"/>
      <c r="C43" s="41">
        <v>16942</v>
      </c>
      <c r="D43" s="41">
        <v>16942</v>
      </c>
      <c r="E43" s="41">
        <v>448.94</v>
      </c>
      <c r="F43" s="41"/>
      <c r="G43" s="84">
        <v>2.65</v>
      </c>
    </row>
    <row r="44" spans="1:7" ht="13.2" x14ac:dyDescent="0.25">
      <c r="A44" s="32" t="s">
        <v>10</v>
      </c>
      <c r="B44" s="41"/>
      <c r="C44" s="41">
        <v>16942</v>
      </c>
      <c r="D44" s="41">
        <v>16942</v>
      </c>
      <c r="E44" s="41">
        <v>448.94</v>
      </c>
      <c r="F44" s="41"/>
      <c r="G44" s="84">
        <v>2.65</v>
      </c>
    </row>
    <row r="45" spans="1:7" x14ac:dyDescent="0.2">
      <c r="A45" s="33" t="s">
        <v>11</v>
      </c>
      <c r="B45" s="42"/>
      <c r="C45" s="42">
        <v>3442</v>
      </c>
      <c r="D45" s="42">
        <v>3442</v>
      </c>
      <c r="E45" s="42">
        <v>171.79</v>
      </c>
      <c r="F45" s="42"/>
      <c r="G45" s="84">
        <v>4.99</v>
      </c>
    </row>
    <row r="46" spans="1:7" ht="13.5" customHeight="1" x14ac:dyDescent="0.25">
      <c r="A46" s="34" t="s">
        <v>12</v>
      </c>
      <c r="B46" s="43"/>
      <c r="C46" s="43">
        <v>3442</v>
      </c>
      <c r="D46" s="43">
        <v>3442</v>
      </c>
      <c r="E46" s="43">
        <v>171.79</v>
      </c>
      <c r="F46" s="43"/>
      <c r="G46" s="85">
        <v>4.99</v>
      </c>
    </row>
    <row r="47" spans="1:7" ht="13.5" customHeight="1" x14ac:dyDescent="0.2">
      <c r="A47" s="33" t="s">
        <v>16</v>
      </c>
      <c r="B47" s="42"/>
      <c r="C47" s="42">
        <v>13500</v>
      </c>
      <c r="D47" s="42">
        <v>13500</v>
      </c>
      <c r="E47" s="42">
        <v>277.14999999999998</v>
      </c>
      <c r="F47" s="42"/>
      <c r="G47" s="84">
        <v>2.0499999999999998</v>
      </c>
    </row>
    <row r="48" spans="1:7" ht="13.5" customHeight="1" x14ac:dyDescent="0.25">
      <c r="A48" s="34" t="s">
        <v>45</v>
      </c>
      <c r="B48" s="43"/>
      <c r="C48" s="43">
        <v>10000</v>
      </c>
      <c r="D48" s="43">
        <v>10000</v>
      </c>
      <c r="E48" s="43"/>
      <c r="F48" s="43"/>
      <c r="G48" s="85"/>
    </row>
    <row r="49" spans="1:7" ht="13.5" customHeight="1" x14ac:dyDescent="0.25">
      <c r="A49" s="34" t="s">
        <v>31</v>
      </c>
      <c r="B49" s="43"/>
      <c r="C49" s="43">
        <v>2800</v>
      </c>
      <c r="D49" s="43">
        <v>2800</v>
      </c>
      <c r="E49" s="43">
        <v>277.14999999999998</v>
      </c>
      <c r="F49" s="43"/>
      <c r="G49" s="85">
        <v>9.9</v>
      </c>
    </row>
    <row r="50" spans="1:7" ht="13.5" customHeight="1" x14ac:dyDescent="0.25">
      <c r="A50" s="34" t="s">
        <v>34</v>
      </c>
      <c r="B50" s="43"/>
      <c r="C50" s="43">
        <v>700</v>
      </c>
      <c r="D50" s="43">
        <v>700</v>
      </c>
      <c r="E50" s="43"/>
      <c r="F50" s="43"/>
      <c r="G50" s="85"/>
    </row>
    <row r="51" spans="1:7" ht="26.4" x14ac:dyDescent="0.25">
      <c r="A51" s="31" t="s">
        <v>126</v>
      </c>
      <c r="B51" s="40">
        <v>857.39</v>
      </c>
      <c r="C51" s="40">
        <v>2126.92</v>
      </c>
      <c r="D51" s="40">
        <v>2126.92</v>
      </c>
      <c r="E51" s="40">
        <v>1659.48</v>
      </c>
      <c r="F51" s="40">
        <v>193.55</v>
      </c>
      <c r="G51" s="81">
        <v>78.02</v>
      </c>
    </row>
    <row r="52" spans="1:7" ht="13.2" x14ac:dyDescent="0.25">
      <c r="A52" s="32" t="s">
        <v>9</v>
      </c>
      <c r="B52" s="41">
        <v>857.39</v>
      </c>
      <c r="C52" s="41">
        <v>2126.92</v>
      </c>
      <c r="D52" s="41">
        <v>2126.92</v>
      </c>
      <c r="E52" s="41">
        <v>1659.48</v>
      </c>
      <c r="F52" s="41">
        <v>193.55</v>
      </c>
      <c r="G52" s="84">
        <v>78.02</v>
      </c>
    </row>
    <row r="53" spans="1:7" ht="13.2" x14ac:dyDescent="0.25">
      <c r="A53" s="32" t="s">
        <v>10</v>
      </c>
      <c r="B53" s="41">
        <v>857.39</v>
      </c>
      <c r="C53" s="41">
        <v>2126.92</v>
      </c>
      <c r="D53" s="41">
        <v>2126.92</v>
      </c>
      <c r="E53" s="41">
        <v>1659.48</v>
      </c>
      <c r="F53" s="41">
        <v>193.55</v>
      </c>
      <c r="G53" s="84">
        <v>78.02</v>
      </c>
    </row>
    <row r="54" spans="1:7" x14ac:dyDescent="0.2">
      <c r="A54" s="33" t="s">
        <v>11</v>
      </c>
      <c r="B54" s="42">
        <v>212.36</v>
      </c>
      <c r="C54" s="42">
        <v>1031.95</v>
      </c>
      <c r="D54" s="42">
        <v>1031.95</v>
      </c>
      <c r="E54" s="42">
        <v>732.4</v>
      </c>
      <c r="F54" s="42">
        <v>344.89</v>
      </c>
      <c r="G54" s="84">
        <v>70.97</v>
      </c>
    </row>
    <row r="55" spans="1:7" ht="13.5" customHeight="1" x14ac:dyDescent="0.25">
      <c r="A55" s="34" t="s">
        <v>12</v>
      </c>
      <c r="B55" s="43">
        <v>212.36</v>
      </c>
      <c r="C55" s="43">
        <v>945.68</v>
      </c>
      <c r="D55" s="43">
        <v>945.68</v>
      </c>
      <c r="E55" s="43">
        <v>647.4</v>
      </c>
      <c r="F55" s="43">
        <v>304.86</v>
      </c>
      <c r="G55" s="85">
        <v>68.459999999999994</v>
      </c>
    </row>
    <row r="56" spans="1:7" ht="13.5" customHeight="1" x14ac:dyDescent="0.25">
      <c r="A56" s="34" t="s">
        <v>21</v>
      </c>
      <c r="B56" s="43"/>
      <c r="C56" s="43">
        <v>86.27</v>
      </c>
      <c r="D56" s="43">
        <v>86.27</v>
      </c>
      <c r="E56" s="43">
        <v>85</v>
      </c>
      <c r="F56" s="43"/>
      <c r="G56" s="85">
        <v>98.53</v>
      </c>
    </row>
    <row r="57" spans="1:7" x14ac:dyDescent="0.2">
      <c r="A57" s="33" t="s">
        <v>14</v>
      </c>
      <c r="B57" s="42"/>
      <c r="C57" s="42">
        <v>33.18</v>
      </c>
      <c r="D57" s="42">
        <v>33.18</v>
      </c>
      <c r="E57" s="42"/>
      <c r="F57" s="42"/>
      <c r="G57" s="85"/>
    </row>
    <row r="58" spans="1:7" ht="26.4" x14ac:dyDescent="0.25">
      <c r="A58" s="34" t="s">
        <v>25</v>
      </c>
      <c r="B58" s="43"/>
      <c r="C58" s="43">
        <v>33.18</v>
      </c>
      <c r="D58" s="43">
        <v>33.18</v>
      </c>
      <c r="E58" s="43"/>
      <c r="F58" s="43"/>
      <c r="G58" s="85"/>
    </row>
    <row r="59" spans="1:7" x14ac:dyDescent="0.2">
      <c r="A59" s="33" t="s">
        <v>16</v>
      </c>
      <c r="B59" s="42">
        <v>645.03</v>
      </c>
      <c r="C59" s="42">
        <v>1061.79</v>
      </c>
      <c r="D59" s="42">
        <v>1061.79</v>
      </c>
      <c r="E59" s="42">
        <v>927.08</v>
      </c>
      <c r="F59" s="42">
        <v>143.72999999999999</v>
      </c>
      <c r="G59" s="84">
        <v>87.31</v>
      </c>
    </row>
    <row r="60" spans="1:7" ht="13.5" customHeight="1" x14ac:dyDescent="0.25">
      <c r="A60" s="34" t="s">
        <v>28</v>
      </c>
      <c r="B60" s="43">
        <v>645.03</v>
      </c>
      <c r="C60" s="43">
        <v>995.43</v>
      </c>
      <c r="D60" s="43">
        <v>995.43</v>
      </c>
      <c r="E60" s="43">
        <v>927.08</v>
      </c>
      <c r="F60" s="43">
        <v>143.72999999999999</v>
      </c>
      <c r="G60" s="85">
        <v>93.13</v>
      </c>
    </row>
    <row r="61" spans="1:7" ht="13.5" customHeight="1" x14ac:dyDescent="0.25">
      <c r="A61" s="34" t="s">
        <v>45</v>
      </c>
      <c r="B61" s="43"/>
      <c r="C61" s="43">
        <v>66.36</v>
      </c>
      <c r="D61" s="43">
        <v>66.36</v>
      </c>
      <c r="E61" s="43"/>
      <c r="F61" s="43"/>
      <c r="G61" s="85"/>
    </row>
    <row r="62" spans="1:7" ht="13.2" x14ac:dyDescent="0.25">
      <c r="A62" s="31" t="s">
        <v>46</v>
      </c>
      <c r="B62" s="40">
        <v>55420.9</v>
      </c>
      <c r="C62" s="40">
        <v>91340</v>
      </c>
      <c r="D62" s="40">
        <v>91340</v>
      </c>
      <c r="E62" s="40">
        <v>58314.69</v>
      </c>
      <c r="F62" s="40">
        <v>105.22</v>
      </c>
      <c r="G62" s="81">
        <v>63.84</v>
      </c>
    </row>
    <row r="63" spans="1:7" ht="13.2" x14ac:dyDescent="0.25">
      <c r="A63" s="32" t="s">
        <v>9</v>
      </c>
      <c r="B63" s="41">
        <v>55420.9</v>
      </c>
      <c r="C63" s="41">
        <v>91340</v>
      </c>
      <c r="D63" s="41">
        <v>91340</v>
      </c>
      <c r="E63" s="41">
        <v>58314.69</v>
      </c>
      <c r="F63" s="41">
        <v>105.22</v>
      </c>
      <c r="G63" s="84">
        <v>63.84</v>
      </c>
    </row>
    <row r="64" spans="1:7" ht="13.2" x14ac:dyDescent="0.25">
      <c r="A64" s="32" t="s">
        <v>10</v>
      </c>
      <c r="B64" s="41">
        <v>55232.42</v>
      </c>
      <c r="C64" s="41">
        <v>90994.92</v>
      </c>
      <c r="D64" s="41">
        <v>90994.92</v>
      </c>
      <c r="E64" s="41">
        <v>58119.519999999997</v>
      </c>
      <c r="F64" s="41">
        <v>105.23</v>
      </c>
      <c r="G64" s="84">
        <v>63.87</v>
      </c>
    </row>
    <row r="65" spans="1:7" x14ac:dyDescent="0.2">
      <c r="A65" s="33" t="s">
        <v>11</v>
      </c>
      <c r="B65" s="42">
        <v>19151.240000000002</v>
      </c>
      <c r="C65" s="42">
        <v>30926.92</v>
      </c>
      <c r="D65" s="42">
        <v>30926.92</v>
      </c>
      <c r="E65" s="42">
        <v>23783.09</v>
      </c>
      <c r="F65" s="42">
        <v>124.19</v>
      </c>
      <c r="G65" s="84">
        <v>76.900000000000006</v>
      </c>
    </row>
    <row r="66" spans="1:7" ht="13.5" customHeight="1" x14ac:dyDescent="0.25">
      <c r="A66" s="34" t="s">
        <v>12</v>
      </c>
      <c r="B66" s="43">
        <v>2422.75</v>
      </c>
      <c r="C66" s="43">
        <v>3645.3</v>
      </c>
      <c r="D66" s="43">
        <v>3645.3</v>
      </c>
      <c r="E66" s="43">
        <v>5653.19</v>
      </c>
      <c r="F66" s="43">
        <v>233.34</v>
      </c>
      <c r="G66" s="85">
        <v>155.08000000000001</v>
      </c>
    </row>
    <row r="67" spans="1:7" ht="26.4" x14ac:dyDescent="0.25">
      <c r="A67" s="34" t="s">
        <v>13</v>
      </c>
      <c r="B67" s="43">
        <v>16615.68</v>
      </c>
      <c r="C67" s="43">
        <v>26883.45</v>
      </c>
      <c r="D67" s="43">
        <v>26883.45</v>
      </c>
      <c r="E67" s="43">
        <v>17854.900000000001</v>
      </c>
      <c r="F67" s="43">
        <v>107.46</v>
      </c>
      <c r="G67" s="85">
        <v>66.42</v>
      </c>
    </row>
    <row r="68" spans="1:7" ht="13.5" customHeight="1" x14ac:dyDescent="0.25">
      <c r="A68" s="34" t="s">
        <v>21</v>
      </c>
      <c r="B68" s="43">
        <v>112.81</v>
      </c>
      <c r="C68" s="43">
        <v>398.17</v>
      </c>
      <c r="D68" s="43">
        <v>398.17</v>
      </c>
      <c r="E68" s="43">
        <v>275</v>
      </c>
      <c r="F68" s="43">
        <v>243.77</v>
      </c>
      <c r="G68" s="85">
        <v>69.069999999999993</v>
      </c>
    </row>
    <row r="69" spans="1:7" x14ac:dyDescent="0.2">
      <c r="A69" s="33" t="s">
        <v>14</v>
      </c>
      <c r="B69" s="42">
        <v>24143.75</v>
      </c>
      <c r="C69" s="42">
        <v>35623.5</v>
      </c>
      <c r="D69" s="42">
        <v>35623.5</v>
      </c>
      <c r="E69" s="42">
        <v>21935.919999999998</v>
      </c>
      <c r="F69" s="42">
        <v>90.86</v>
      </c>
      <c r="G69" s="84">
        <v>61.58</v>
      </c>
    </row>
    <row r="70" spans="1:7" ht="13.5" customHeight="1" x14ac:dyDescent="0.25">
      <c r="A70" s="34" t="s">
        <v>23</v>
      </c>
      <c r="B70" s="43">
        <v>3433.3</v>
      </c>
      <c r="C70" s="43">
        <v>5309.26</v>
      </c>
      <c r="D70" s="43">
        <v>5309.26</v>
      </c>
      <c r="E70" s="43">
        <v>4705.3999999999996</v>
      </c>
      <c r="F70" s="43">
        <v>137.05000000000001</v>
      </c>
      <c r="G70" s="85">
        <v>88.63</v>
      </c>
    </row>
    <row r="71" spans="1:7" ht="13.5" customHeight="1" x14ac:dyDescent="0.25">
      <c r="A71" s="34" t="s">
        <v>24</v>
      </c>
      <c r="B71" s="43">
        <v>1684.28</v>
      </c>
      <c r="C71" s="43">
        <v>2838.49</v>
      </c>
      <c r="D71" s="43">
        <v>2838.49</v>
      </c>
      <c r="E71" s="43">
        <v>1758.63</v>
      </c>
      <c r="F71" s="43">
        <v>104.41</v>
      </c>
      <c r="G71" s="85">
        <v>61.96</v>
      </c>
    </row>
    <row r="72" spans="1:7" ht="13.5" customHeight="1" x14ac:dyDescent="0.25">
      <c r="A72" s="34" t="s">
        <v>15</v>
      </c>
      <c r="B72" s="43">
        <v>17671.47</v>
      </c>
      <c r="C72" s="43">
        <v>25750.35</v>
      </c>
      <c r="D72" s="43">
        <v>25750.35</v>
      </c>
      <c r="E72" s="43">
        <v>14524.32</v>
      </c>
      <c r="F72" s="43">
        <v>82.19</v>
      </c>
      <c r="G72" s="85">
        <v>56.4</v>
      </c>
    </row>
    <row r="73" spans="1:7" ht="26.4" x14ac:dyDescent="0.25">
      <c r="A73" s="34" t="s">
        <v>25</v>
      </c>
      <c r="B73" s="43">
        <v>1067.48</v>
      </c>
      <c r="C73" s="43">
        <v>1194.51</v>
      </c>
      <c r="D73" s="43">
        <v>1194.51</v>
      </c>
      <c r="E73" s="43">
        <v>710.57</v>
      </c>
      <c r="F73" s="43">
        <v>66.569999999999993</v>
      </c>
      <c r="G73" s="85">
        <v>59.49</v>
      </c>
    </row>
    <row r="74" spans="1:7" ht="13.5" customHeight="1" x14ac:dyDescent="0.25">
      <c r="A74" s="34" t="s">
        <v>26</v>
      </c>
      <c r="B74" s="43">
        <v>207.59</v>
      </c>
      <c r="C74" s="43">
        <v>132.72</v>
      </c>
      <c r="D74" s="43">
        <v>132.72</v>
      </c>
      <c r="E74" s="43">
        <v>237</v>
      </c>
      <c r="F74" s="43">
        <v>114.17</v>
      </c>
      <c r="G74" s="85">
        <v>178.57</v>
      </c>
    </row>
    <row r="75" spans="1:7" ht="13.5" customHeight="1" x14ac:dyDescent="0.25">
      <c r="A75" s="34" t="s">
        <v>27</v>
      </c>
      <c r="B75" s="43">
        <v>79.63</v>
      </c>
      <c r="C75" s="43">
        <v>398.17</v>
      </c>
      <c r="D75" s="43">
        <v>398.17</v>
      </c>
      <c r="E75" s="43"/>
      <c r="F75" s="43"/>
      <c r="G75" s="85"/>
    </row>
    <row r="76" spans="1:7" x14ac:dyDescent="0.2">
      <c r="A76" s="33" t="s">
        <v>16</v>
      </c>
      <c r="B76" s="42">
        <v>11780.96</v>
      </c>
      <c r="C76" s="42">
        <v>23669.87</v>
      </c>
      <c r="D76" s="42">
        <v>23669.87</v>
      </c>
      <c r="E76" s="42">
        <v>12254.32</v>
      </c>
      <c r="F76" s="42">
        <v>104.02</v>
      </c>
      <c r="G76" s="84">
        <v>51.77</v>
      </c>
    </row>
    <row r="77" spans="1:7" ht="13.5" customHeight="1" x14ac:dyDescent="0.25">
      <c r="A77" s="34" t="s">
        <v>28</v>
      </c>
      <c r="B77" s="43">
        <v>955.03</v>
      </c>
      <c r="C77" s="43">
        <v>2256.29</v>
      </c>
      <c r="D77" s="43">
        <v>2256.29</v>
      </c>
      <c r="E77" s="43">
        <v>1329.92</v>
      </c>
      <c r="F77" s="43">
        <v>139.25</v>
      </c>
      <c r="G77" s="85">
        <v>58.94</v>
      </c>
    </row>
    <row r="78" spans="1:7" ht="13.5" customHeight="1" x14ac:dyDescent="0.25">
      <c r="A78" s="34" t="s">
        <v>45</v>
      </c>
      <c r="B78" s="43">
        <v>812.77</v>
      </c>
      <c r="C78" s="43">
        <v>1629.73</v>
      </c>
      <c r="D78" s="43">
        <v>1629.73</v>
      </c>
      <c r="E78" s="43">
        <v>542.63</v>
      </c>
      <c r="F78" s="43">
        <v>66.760000000000005</v>
      </c>
      <c r="G78" s="85">
        <v>33.299999999999997</v>
      </c>
    </row>
    <row r="79" spans="1:7" ht="13.5" customHeight="1" x14ac:dyDescent="0.25">
      <c r="A79" s="34" t="s">
        <v>29</v>
      </c>
      <c r="B79" s="43">
        <v>131.4</v>
      </c>
      <c r="C79" s="43">
        <v>295.97000000000003</v>
      </c>
      <c r="D79" s="43">
        <v>295.97000000000003</v>
      </c>
      <c r="E79" s="43">
        <v>34.4</v>
      </c>
      <c r="F79" s="43">
        <v>26.18</v>
      </c>
      <c r="G79" s="85">
        <v>11.62</v>
      </c>
    </row>
    <row r="80" spans="1:7" ht="13.5" customHeight="1" x14ac:dyDescent="0.25">
      <c r="A80" s="34" t="s">
        <v>30</v>
      </c>
      <c r="B80" s="43">
        <v>5692.58</v>
      </c>
      <c r="C80" s="43">
        <v>10853.41</v>
      </c>
      <c r="D80" s="43">
        <v>10853.41</v>
      </c>
      <c r="E80" s="43">
        <v>6848.71</v>
      </c>
      <c r="F80" s="43">
        <v>120.31</v>
      </c>
      <c r="G80" s="85">
        <v>63.1</v>
      </c>
    </row>
    <row r="81" spans="1:7" ht="13.5" customHeight="1" x14ac:dyDescent="0.25">
      <c r="A81" s="34" t="s">
        <v>31</v>
      </c>
      <c r="B81" s="43">
        <v>1260.47</v>
      </c>
      <c r="C81" s="43">
        <v>87.1</v>
      </c>
      <c r="D81" s="43">
        <v>87.1</v>
      </c>
      <c r="E81" s="43">
        <v>87.1</v>
      </c>
      <c r="F81" s="43">
        <v>6.91</v>
      </c>
      <c r="G81" s="85">
        <v>100</v>
      </c>
    </row>
    <row r="82" spans="1:7" ht="13.5" customHeight="1" x14ac:dyDescent="0.25">
      <c r="A82" s="34" t="s">
        <v>17</v>
      </c>
      <c r="B82" s="43">
        <v>43.8</v>
      </c>
      <c r="C82" s="43">
        <v>2911.21</v>
      </c>
      <c r="D82" s="43">
        <v>2911.21</v>
      </c>
      <c r="E82" s="43">
        <v>63.54</v>
      </c>
      <c r="F82" s="43">
        <v>145.07</v>
      </c>
      <c r="G82" s="85">
        <v>2.1800000000000002</v>
      </c>
    </row>
    <row r="83" spans="1:7" ht="13.5" customHeight="1" x14ac:dyDescent="0.25">
      <c r="A83" s="34" t="s">
        <v>32</v>
      </c>
      <c r="B83" s="43">
        <v>87.93</v>
      </c>
      <c r="C83" s="43">
        <v>327.25</v>
      </c>
      <c r="D83" s="43">
        <v>327.25</v>
      </c>
      <c r="E83" s="43"/>
      <c r="F83" s="43"/>
      <c r="G83" s="85"/>
    </row>
    <row r="84" spans="1:7" ht="13.5" customHeight="1" x14ac:dyDescent="0.25">
      <c r="A84" s="34" t="s">
        <v>33</v>
      </c>
      <c r="B84" s="43">
        <v>2117.5700000000002</v>
      </c>
      <c r="C84" s="43">
        <v>3981.68</v>
      </c>
      <c r="D84" s="43">
        <v>3981.68</v>
      </c>
      <c r="E84" s="43">
        <v>2278.5</v>
      </c>
      <c r="F84" s="43">
        <v>107.6</v>
      </c>
      <c r="G84" s="85">
        <v>57.22</v>
      </c>
    </row>
    <row r="85" spans="1:7" ht="13.5" customHeight="1" x14ac:dyDescent="0.25">
      <c r="A85" s="34" t="s">
        <v>34</v>
      </c>
      <c r="B85" s="43">
        <v>679.41</v>
      </c>
      <c r="C85" s="43">
        <v>1327.23</v>
      </c>
      <c r="D85" s="43">
        <v>1327.23</v>
      </c>
      <c r="E85" s="43">
        <v>1069.52</v>
      </c>
      <c r="F85" s="43">
        <v>157.41999999999999</v>
      </c>
      <c r="G85" s="85">
        <v>80.58</v>
      </c>
    </row>
    <row r="86" spans="1:7" ht="15" customHeight="1" x14ac:dyDescent="0.2">
      <c r="A86" s="33" t="s">
        <v>35</v>
      </c>
      <c r="B86" s="42">
        <v>156.47</v>
      </c>
      <c r="C86" s="42">
        <v>774.63</v>
      </c>
      <c r="D86" s="42">
        <v>774.63</v>
      </c>
      <c r="E86" s="42">
        <v>146.19</v>
      </c>
      <c r="F86" s="42">
        <v>93.43</v>
      </c>
      <c r="G86" s="84">
        <v>18.87</v>
      </c>
    </row>
    <row r="87" spans="1:7" ht="13.5" customHeight="1" x14ac:dyDescent="0.25">
      <c r="A87" s="34" t="s">
        <v>47</v>
      </c>
      <c r="B87" s="43"/>
      <c r="C87" s="43">
        <v>516.29</v>
      </c>
      <c r="D87" s="43">
        <v>516.29</v>
      </c>
      <c r="E87" s="43"/>
      <c r="F87" s="43"/>
      <c r="G87" s="85"/>
    </row>
    <row r="88" spans="1:7" ht="13.5" customHeight="1" x14ac:dyDescent="0.25">
      <c r="A88" s="34" t="s">
        <v>37</v>
      </c>
      <c r="B88" s="43">
        <v>79.63</v>
      </c>
      <c r="C88" s="43">
        <v>138.88999999999999</v>
      </c>
      <c r="D88" s="43">
        <v>138.88999999999999</v>
      </c>
      <c r="E88" s="43">
        <v>138.88999999999999</v>
      </c>
      <c r="F88" s="43">
        <v>174.42</v>
      </c>
      <c r="G88" s="85">
        <v>100</v>
      </c>
    </row>
    <row r="89" spans="1:7" ht="13.5" customHeight="1" x14ac:dyDescent="0.25">
      <c r="A89" s="34" t="s">
        <v>38</v>
      </c>
      <c r="B89" s="43">
        <v>27.87</v>
      </c>
      <c r="C89" s="43">
        <v>39.82</v>
      </c>
      <c r="D89" s="43">
        <v>39.82</v>
      </c>
      <c r="E89" s="43"/>
      <c r="F89" s="43"/>
      <c r="G89" s="85"/>
    </row>
    <row r="90" spans="1:7" ht="13.5" customHeight="1" x14ac:dyDescent="0.25">
      <c r="A90" s="34" t="s">
        <v>39</v>
      </c>
      <c r="B90" s="43">
        <v>48.97</v>
      </c>
      <c r="C90" s="43">
        <v>79.63</v>
      </c>
      <c r="D90" s="43">
        <v>79.63</v>
      </c>
      <c r="E90" s="43">
        <v>7.3</v>
      </c>
      <c r="F90" s="43">
        <v>14.91</v>
      </c>
      <c r="G90" s="85">
        <v>9.17</v>
      </c>
    </row>
    <row r="91" spans="1:7" ht="13.2" x14ac:dyDescent="0.25">
      <c r="A91" s="32" t="s">
        <v>40</v>
      </c>
      <c r="B91" s="41">
        <v>188.48</v>
      </c>
      <c r="C91" s="41">
        <v>345.08</v>
      </c>
      <c r="D91" s="41">
        <v>345.08</v>
      </c>
      <c r="E91" s="41">
        <v>195.17</v>
      </c>
      <c r="F91" s="41">
        <v>103.55</v>
      </c>
      <c r="G91" s="84">
        <v>56.56</v>
      </c>
    </row>
    <row r="92" spans="1:7" x14ac:dyDescent="0.2">
      <c r="A92" s="33" t="s">
        <v>41</v>
      </c>
      <c r="B92" s="42">
        <v>188.48</v>
      </c>
      <c r="C92" s="42">
        <v>345.08</v>
      </c>
      <c r="D92" s="42">
        <v>345.08</v>
      </c>
      <c r="E92" s="42">
        <v>195.17</v>
      </c>
      <c r="F92" s="42">
        <v>103.55</v>
      </c>
      <c r="G92" s="84">
        <v>56.56</v>
      </c>
    </row>
    <row r="93" spans="1:7" ht="13.5" customHeight="1" x14ac:dyDescent="0.25">
      <c r="A93" s="34" t="s">
        <v>42</v>
      </c>
      <c r="B93" s="43">
        <v>188.48</v>
      </c>
      <c r="C93" s="43">
        <v>345.08</v>
      </c>
      <c r="D93" s="43">
        <v>345.08</v>
      </c>
      <c r="E93" s="43">
        <v>195.17</v>
      </c>
      <c r="F93" s="43">
        <v>103.55</v>
      </c>
      <c r="G93" s="85">
        <v>56.56</v>
      </c>
    </row>
    <row r="94" spans="1:7" ht="26.4" x14ac:dyDescent="0.25">
      <c r="A94" s="31" t="s">
        <v>127</v>
      </c>
      <c r="B94" s="40"/>
      <c r="C94" s="40">
        <v>2.92</v>
      </c>
      <c r="D94" s="40">
        <v>2.92</v>
      </c>
      <c r="E94" s="40">
        <v>2.92</v>
      </c>
      <c r="F94" s="40"/>
      <c r="G94" s="81">
        <v>100</v>
      </c>
    </row>
    <row r="95" spans="1:7" ht="13.2" x14ac:dyDescent="0.25">
      <c r="A95" s="32" t="s">
        <v>9</v>
      </c>
      <c r="B95" s="41"/>
      <c r="C95" s="41">
        <v>2.92</v>
      </c>
      <c r="D95" s="41">
        <v>2.92</v>
      </c>
      <c r="E95" s="41">
        <v>2.92</v>
      </c>
      <c r="F95" s="41"/>
      <c r="G95" s="84">
        <v>100</v>
      </c>
    </row>
    <row r="96" spans="1:7" ht="13.2" x14ac:dyDescent="0.25">
      <c r="A96" s="32" t="s">
        <v>10</v>
      </c>
      <c r="B96" s="41"/>
      <c r="C96" s="41">
        <v>2.92</v>
      </c>
      <c r="D96" s="41">
        <v>2.92</v>
      </c>
      <c r="E96" s="41">
        <v>2.92</v>
      </c>
      <c r="F96" s="41"/>
      <c r="G96" s="84">
        <v>100</v>
      </c>
    </row>
    <row r="97" spans="1:7" x14ac:dyDescent="0.2">
      <c r="A97" s="33" t="s">
        <v>16</v>
      </c>
      <c r="B97" s="42"/>
      <c r="C97" s="42">
        <v>2.92</v>
      </c>
      <c r="D97" s="42">
        <v>2.92</v>
      </c>
      <c r="E97" s="42">
        <v>2.92</v>
      </c>
      <c r="F97" s="42"/>
      <c r="G97" s="84">
        <v>100</v>
      </c>
    </row>
    <row r="98" spans="1:7" ht="13.5" customHeight="1" x14ac:dyDescent="0.25">
      <c r="A98" s="34" t="s">
        <v>28</v>
      </c>
      <c r="B98" s="43"/>
      <c r="C98" s="43">
        <v>2.92</v>
      </c>
      <c r="D98" s="43">
        <v>2.92</v>
      </c>
      <c r="E98" s="43">
        <v>2.92</v>
      </c>
      <c r="F98" s="43"/>
      <c r="G98" s="85">
        <v>100</v>
      </c>
    </row>
    <row r="99" spans="1:7" ht="13.2" x14ac:dyDescent="0.25">
      <c r="A99" s="31" t="s">
        <v>128</v>
      </c>
      <c r="B99" s="40">
        <v>427644.15</v>
      </c>
      <c r="C99" s="40">
        <v>867776.15</v>
      </c>
      <c r="D99" s="40">
        <v>867776.15</v>
      </c>
      <c r="E99" s="40">
        <f>472491.29+29.85</f>
        <v>472521.13999999996</v>
      </c>
      <c r="F99" s="40">
        <f>E99/B99*100</f>
        <v>110.49400301629287</v>
      </c>
      <c r="G99" s="81">
        <f>E99/D99*100</f>
        <v>54.451962064179796</v>
      </c>
    </row>
    <row r="100" spans="1:7" ht="13.2" x14ac:dyDescent="0.25">
      <c r="A100" s="32" t="s">
        <v>9</v>
      </c>
      <c r="B100" s="41">
        <v>427644.15</v>
      </c>
      <c r="C100" s="41">
        <v>867776.15</v>
      </c>
      <c r="D100" s="41">
        <v>867776.15</v>
      </c>
      <c r="E100" s="41">
        <f>472491.29+29.85</f>
        <v>472521.13999999996</v>
      </c>
      <c r="F100" s="41">
        <v>110.49</v>
      </c>
      <c r="G100" s="84">
        <v>54.45</v>
      </c>
    </row>
    <row r="101" spans="1:7" ht="13.2" x14ac:dyDescent="0.25">
      <c r="A101" s="32" t="s">
        <v>18</v>
      </c>
      <c r="B101" s="41">
        <v>419263.64</v>
      </c>
      <c r="C101" s="41">
        <v>861007.17</v>
      </c>
      <c r="D101" s="41">
        <v>861007.17</v>
      </c>
      <c r="E101" s="41">
        <v>468910.37</v>
      </c>
      <c r="F101" s="41">
        <v>111.84</v>
      </c>
      <c r="G101" s="84">
        <v>54.46</v>
      </c>
    </row>
    <row r="102" spans="1:7" x14ac:dyDescent="0.2">
      <c r="A102" s="33" t="s">
        <v>51</v>
      </c>
      <c r="B102" s="42">
        <v>349224.64</v>
      </c>
      <c r="C102" s="42">
        <v>710918.36</v>
      </c>
      <c r="D102" s="42">
        <v>710918.36</v>
      </c>
      <c r="E102" s="42">
        <v>388527.82</v>
      </c>
      <c r="F102" s="42">
        <v>111.25</v>
      </c>
      <c r="G102" s="84">
        <v>54.65</v>
      </c>
    </row>
    <row r="103" spans="1:7" ht="13.5" customHeight="1" x14ac:dyDescent="0.25">
      <c r="A103" s="34" t="s">
        <v>52</v>
      </c>
      <c r="B103" s="43">
        <v>349224.64</v>
      </c>
      <c r="C103" s="43">
        <v>710918.36</v>
      </c>
      <c r="D103" s="43">
        <v>710918.36</v>
      </c>
      <c r="E103" s="43">
        <v>388527.82</v>
      </c>
      <c r="F103" s="43">
        <v>111.25</v>
      </c>
      <c r="G103" s="85">
        <v>54.65</v>
      </c>
    </row>
    <row r="104" spans="1:7" x14ac:dyDescent="0.2">
      <c r="A104" s="33" t="s">
        <v>53</v>
      </c>
      <c r="B104" s="42">
        <v>12376.33</v>
      </c>
      <c r="C104" s="42">
        <v>32829.06</v>
      </c>
      <c r="D104" s="42">
        <v>32829.06</v>
      </c>
      <c r="E104" s="42">
        <v>16275.44</v>
      </c>
      <c r="F104" s="42">
        <v>131.5</v>
      </c>
      <c r="G104" s="84">
        <v>49.58</v>
      </c>
    </row>
    <row r="105" spans="1:7" ht="13.5" customHeight="1" x14ac:dyDescent="0.25">
      <c r="A105" s="34" t="s">
        <v>54</v>
      </c>
      <c r="B105" s="43">
        <v>12376.33</v>
      </c>
      <c r="C105" s="43">
        <v>32829.06</v>
      </c>
      <c r="D105" s="43">
        <v>32829.06</v>
      </c>
      <c r="E105" s="43">
        <v>16275.44</v>
      </c>
      <c r="F105" s="43">
        <v>131.5</v>
      </c>
      <c r="G105" s="85">
        <v>49.58</v>
      </c>
    </row>
    <row r="106" spans="1:7" x14ac:dyDescent="0.2">
      <c r="A106" s="33" t="s">
        <v>19</v>
      </c>
      <c r="B106" s="42">
        <v>57662.67</v>
      </c>
      <c r="C106" s="42">
        <v>117259.75</v>
      </c>
      <c r="D106" s="42">
        <v>117259.75</v>
      </c>
      <c r="E106" s="42">
        <v>64107.11</v>
      </c>
      <c r="F106" s="42">
        <v>111.18</v>
      </c>
      <c r="G106" s="84">
        <v>54.67</v>
      </c>
    </row>
    <row r="107" spans="1:7" ht="13.5" customHeight="1" x14ac:dyDescent="0.25">
      <c r="A107" s="34" t="s">
        <v>20</v>
      </c>
      <c r="B107" s="43">
        <v>57564.11</v>
      </c>
      <c r="C107" s="43">
        <v>117259.75</v>
      </c>
      <c r="D107" s="43">
        <v>117259.75</v>
      </c>
      <c r="E107" s="43">
        <v>64107.11</v>
      </c>
      <c r="F107" s="43">
        <v>111.37</v>
      </c>
      <c r="G107" s="85">
        <v>54.67</v>
      </c>
    </row>
    <row r="108" spans="1:7" ht="26.4" x14ac:dyDescent="0.25">
      <c r="A108" s="34" t="s">
        <v>55</v>
      </c>
      <c r="B108" s="43">
        <v>98.56</v>
      </c>
      <c r="C108" s="43"/>
      <c r="D108" s="43"/>
      <c r="E108" s="43"/>
      <c r="F108" s="43"/>
      <c r="G108" s="85"/>
    </row>
    <row r="109" spans="1:7" ht="13.2" x14ac:dyDescent="0.25">
      <c r="A109" s="32" t="s">
        <v>10</v>
      </c>
      <c r="B109" s="41">
        <v>4789.22</v>
      </c>
      <c r="C109" s="41">
        <v>5176.3100000000004</v>
      </c>
      <c r="D109" s="41">
        <v>5176.3100000000004</v>
      </c>
      <c r="E109" s="41">
        <f>1719.83+29.85</f>
        <v>1749.6799999999998</v>
      </c>
      <c r="F109" s="41">
        <f>E109/B109*100</f>
        <v>36.533715302283035</v>
      </c>
      <c r="G109" s="84">
        <f>E109/D109*100</f>
        <v>33.801684984090983</v>
      </c>
    </row>
    <row r="110" spans="1:7" ht="13.2" x14ac:dyDescent="0.25">
      <c r="A110" s="33" t="s">
        <v>14</v>
      </c>
      <c r="B110" s="42"/>
      <c r="C110" s="42">
        <v>300</v>
      </c>
      <c r="D110" s="42">
        <v>300</v>
      </c>
      <c r="E110" s="42">
        <f>E111</f>
        <v>616.83000000000004</v>
      </c>
      <c r="F110" s="43"/>
      <c r="G110" s="85">
        <f>E110/D110*100</f>
        <v>205.61</v>
      </c>
    </row>
    <row r="111" spans="1:7" ht="13.5" customHeight="1" x14ac:dyDescent="0.25">
      <c r="A111" s="34" t="s">
        <v>24</v>
      </c>
      <c r="B111" s="43"/>
      <c r="C111" s="43">
        <v>300</v>
      </c>
      <c r="D111" s="43">
        <v>300</v>
      </c>
      <c r="E111" s="43">
        <f>586.98+29.85</f>
        <v>616.83000000000004</v>
      </c>
      <c r="F111" s="43"/>
      <c r="G111" s="85">
        <f>E111/D111*100</f>
        <v>205.61</v>
      </c>
    </row>
    <row r="112" spans="1:7" x14ac:dyDescent="0.2">
      <c r="A112" s="33" t="s">
        <v>16</v>
      </c>
      <c r="B112" s="42">
        <v>926.98</v>
      </c>
      <c r="C112" s="42">
        <v>3211.89</v>
      </c>
      <c r="D112" s="42">
        <v>3211.89</v>
      </c>
      <c r="E112" s="42">
        <v>308.42</v>
      </c>
      <c r="F112" s="42">
        <v>33.270000000000003</v>
      </c>
      <c r="G112" s="84">
        <v>9.6</v>
      </c>
    </row>
    <row r="113" spans="1:7" ht="13.5" customHeight="1" x14ac:dyDescent="0.25">
      <c r="A113" s="34" t="s">
        <v>17</v>
      </c>
      <c r="B113" s="43">
        <v>225.63</v>
      </c>
      <c r="C113" s="43"/>
      <c r="D113" s="43"/>
      <c r="E113" s="43"/>
      <c r="F113" s="43"/>
      <c r="G113" s="85"/>
    </row>
    <row r="114" spans="1:7" ht="13.5" customHeight="1" x14ac:dyDescent="0.25">
      <c r="A114" s="34" t="s">
        <v>32</v>
      </c>
      <c r="B114" s="43">
        <v>701.35</v>
      </c>
      <c r="C114" s="43">
        <v>1221.05</v>
      </c>
      <c r="D114" s="43">
        <v>1221.05</v>
      </c>
      <c r="E114" s="43">
        <v>308.42</v>
      </c>
      <c r="F114" s="43">
        <v>43.98</v>
      </c>
      <c r="G114" s="85">
        <v>25.26</v>
      </c>
    </row>
    <row r="115" spans="1:7" ht="13.5" customHeight="1" x14ac:dyDescent="0.25">
      <c r="A115" s="34" t="s">
        <v>34</v>
      </c>
      <c r="B115" s="43"/>
      <c r="C115" s="43">
        <v>1990.84</v>
      </c>
      <c r="D115" s="43">
        <v>1990.84</v>
      </c>
      <c r="E115" s="43"/>
      <c r="F115" s="43"/>
      <c r="G115" s="85"/>
    </row>
    <row r="116" spans="1:7" ht="15" customHeight="1" x14ac:dyDescent="0.2">
      <c r="A116" s="33" t="s">
        <v>35</v>
      </c>
      <c r="B116" s="42">
        <v>3862.24</v>
      </c>
      <c r="C116" s="42">
        <v>1664.42</v>
      </c>
      <c r="D116" s="42">
        <v>1664.42</v>
      </c>
      <c r="E116" s="42">
        <v>824.43</v>
      </c>
      <c r="F116" s="42">
        <v>21.35</v>
      </c>
      <c r="G116" s="84">
        <v>49.53</v>
      </c>
    </row>
    <row r="117" spans="1:7" ht="13.5" customHeight="1" x14ac:dyDescent="0.25">
      <c r="A117" s="34" t="s">
        <v>38</v>
      </c>
      <c r="B117" s="43">
        <v>1498.11</v>
      </c>
      <c r="C117" s="43">
        <v>1664.42</v>
      </c>
      <c r="D117" s="43">
        <v>1664.42</v>
      </c>
      <c r="E117" s="43">
        <v>824.43</v>
      </c>
      <c r="F117" s="43">
        <v>55.03</v>
      </c>
      <c r="G117" s="85">
        <v>49.53</v>
      </c>
    </row>
    <row r="118" spans="1:7" ht="13.5" customHeight="1" x14ac:dyDescent="0.25">
      <c r="A118" s="34" t="s">
        <v>56</v>
      </c>
      <c r="B118" s="43">
        <v>2364.13</v>
      </c>
      <c r="C118" s="43"/>
      <c r="D118" s="43"/>
      <c r="E118" s="43"/>
      <c r="F118" s="43"/>
      <c r="G118" s="85"/>
    </row>
    <row r="119" spans="1:7" ht="13.2" x14ac:dyDescent="0.25">
      <c r="A119" s="32" t="s">
        <v>40</v>
      </c>
      <c r="B119" s="41">
        <v>2197.11</v>
      </c>
      <c r="C119" s="41"/>
      <c r="D119" s="41"/>
      <c r="E119" s="41"/>
      <c r="F119" s="41"/>
      <c r="G119" s="85"/>
    </row>
    <row r="120" spans="1:7" x14ac:dyDescent="0.2">
      <c r="A120" s="33" t="s">
        <v>41</v>
      </c>
      <c r="B120" s="42">
        <v>2197.11</v>
      </c>
      <c r="C120" s="42"/>
      <c r="D120" s="42"/>
      <c r="E120" s="42"/>
      <c r="F120" s="42"/>
      <c r="G120" s="85"/>
    </row>
    <row r="121" spans="1:7" ht="13.5" customHeight="1" x14ac:dyDescent="0.25">
      <c r="A121" s="34" t="s">
        <v>57</v>
      </c>
      <c r="B121" s="43">
        <v>2197.11</v>
      </c>
      <c r="C121" s="43"/>
      <c r="D121" s="43"/>
      <c r="E121" s="43"/>
      <c r="F121" s="43"/>
      <c r="G121" s="85"/>
    </row>
    <row r="122" spans="1:7" ht="26.4" x14ac:dyDescent="0.25">
      <c r="A122" s="32" t="s">
        <v>48</v>
      </c>
      <c r="B122" s="41">
        <v>1394.18</v>
      </c>
      <c r="C122" s="41">
        <v>1592.67</v>
      </c>
      <c r="D122" s="41">
        <v>1592.67</v>
      </c>
      <c r="E122" s="41">
        <v>1861.09</v>
      </c>
      <c r="F122" s="41">
        <v>133.49</v>
      </c>
      <c r="G122" s="84">
        <v>116.85</v>
      </c>
    </row>
    <row r="123" spans="1:7" ht="13.5" customHeight="1" x14ac:dyDescent="0.2">
      <c r="A123" s="33" t="s">
        <v>49</v>
      </c>
      <c r="B123" s="42">
        <v>1394.18</v>
      </c>
      <c r="C123" s="42">
        <v>1592.67</v>
      </c>
      <c r="D123" s="42">
        <v>1592.67</v>
      </c>
      <c r="E123" s="42">
        <v>1861.09</v>
      </c>
      <c r="F123" s="42">
        <v>133.49</v>
      </c>
      <c r="G123" s="84">
        <v>116.85</v>
      </c>
    </row>
    <row r="124" spans="1:7" ht="13.5" customHeight="1" x14ac:dyDescent="0.25">
      <c r="A124" s="34" t="s">
        <v>50</v>
      </c>
      <c r="B124" s="43">
        <v>1394.18</v>
      </c>
      <c r="C124" s="43">
        <v>1592.67</v>
      </c>
      <c r="D124" s="43">
        <v>1592.67</v>
      </c>
      <c r="E124" s="43">
        <v>1861.09</v>
      </c>
      <c r="F124" s="43">
        <v>133.49</v>
      </c>
      <c r="G124" s="85">
        <v>116.85</v>
      </c>
    </row>
    <row r="125" spans="1:7" ht="26.4" x14ac:dyDescent="0.25">
      <c r="A125" s="31" t="s">
        <v>129</v>
      </c>
      <c r="B125" s="40"/>
      <c r="C125" s="40">
        <v>122.97</v>
      </c>
      <c r="D125" s="40">
        <v>122.97</v>
      </c>
      <c r="E125" s="40">
        <v>57.09</v>
      </c>
      <c r="F125" s="40"/>
      <c r="G125" s="81">
        <f>E125/D125*100</f>
        <v>46.425957550622101</v>
      </c>
    </row>
    <row r="126" spans="1:7" ht="13.2" x14ac:dyDescent="0.25">
      <c r="A126" s="32" t="s">
        <v>9</v>
      </c>
      <c r="B126" s="41"/>
      <c r="C126" s="41">
        <v>122.97</v>
      </c>
      <c r="D126" s="41">
        <v>122.97</v>
      </c>
      <c r="E126" s="41">
        <v>57.09</v>
      </c>
      <c r="F126" s="41"/>
      <c r="G126" s="83">
        <f>E126/D126*100</f>
        <v>46.425957550622101</v>
      </c>
    </row>
    <row r="127" spans="1:7" ht="13.2" x14ac:dyDescent="0.25">
      <c r="A127" s="32" t="s">
        <v>10</v>
      </c>
      <c r="B127" s="41"/>
      <c r="C127" s="41">
        <v>122.97</v>
      </c>
      <c r="D127" s="41">
        <v>122.97</v>
      </c>
      <c r="E127" s="41">
        <v>57.09</v>
      </c>
      <c r="F127" s="41"/>
      <c r="G127" s="83">
        <f>E127/D127*100</f>
        <v>46.425957550622101</v>
      </c>
    </row>
    <row r="128" spans="1:7" x14ac:dyDescent="0.2">
      <c r="A128" s="33" t="s">
        <v>14</v>
      </c>
      <c r="B128" s="42"/>
      <c r="C128" s="42">
        <v>122.97</v>
      </c>
      <c r="D128" s="42">
        <v>122.97</v>
      </c>
      <c r="E128" s="42">
        <v>57.09</v>
      </c>
      <c r="F128" s="42"/>
      <c r="G128" s="83">
        <f>E128/D128*100</f>
        <v>46.425957550622101</v>
      </c>
    </row>
    <row r="129" spans="1:7" ht="13.5" customHeight="1" x14ac:dyDescent="0.25">
      <c r="A129" s="34" t="s">
        <v>23</v>
      </c>
      <c r="B129" s="43"/>
      <c r="C129" s="43">
        <v>57.09</v>
      </c>
      <c r="D129" s="43">
        <v>57.09</v>
      </c>
      <c r="E129" s="43">
        <v>57.09</v>
      </c>
      <c r="F129" s="43"/>
      <c r="G129" s="89">
        <f>E129/D129*100</f>
        <v>100</v>
      </c>
    </row>
    <row r="130" spans="1:7" ht="13.5" customHeight="1" x14ac:dyDescent="0.25">
      <c r="A130" s="34" t="s">
        <v>24</v>
      </c>
      <c r="B130" s="43"/>
      <c r="C130" s="43">
        <v>26.06</v>
      </c>
      <c r="D130" s="43">
        <v>26.06</v>
      </c>
      <c r="E130" s="43"/>
      <c r="F130" s="43"/>
      <c r="G130" s="85"/>
    </row>
    <row r="131" spans="1:7" ht="13.5" customHeight="1" x14ac:dyDescent="0.25">
      <c r="A131" s="34" t="s">
        <v>26</v>
      </c>
      <c r="B131" s="43"/>
      <c r="C131" s="43">
        <v>39.82</v>
      </c>
      <c r="D131" s="43">
        <v>39.82</v>
      </c>
      <c r="E131" s="43"/>
      <c r="F131" s="43"/>
      <c r="G131" s="85"/>
    </row>
    <row r="132" spans="1:7" ht="26.4" x14ac:dyDescent="0.25">
      <c r="A132" s="46" t="s">
        <v>65</v>
      </c>
      <c r="B132" s="38">
        <f>SUM(B133,B141,B167,B173,B203,B262,B268)</f>
        <v>65758.459999999992</v>
      </c>
      <c r="C132" s="38">
        <f>SUM(C133,C141,C167,C173,C203,C262,C268)</f>
        <v>306057.92000000004</v>
      </c>
      <c r="D132" s="38">
        <f>SUM(D133,D141,D167,D173,D203,D262,D268)</f>
        <v>306057.92000000004</v>
      </c>
      <c r="E132" s="38">
        <f>SUM(E133,E141,E167,E173,E203,E262,E268)</f>
        <v>83898.1</v>
      </c>
      <c r="F132" s="38">
        <v>127.59</v>
      </c>
      <c r="G132" s="79">
        <v>27.41</v>
      </c>
    </row>
    <row r="133" spans="1:7" ht="13.2" x14ac:dyDescent="0.25">
      <c r="A133" s="47" t="s">
        <v>66</v>
      </c>
      <c r="B133" s="39">
        <v>466.92</v>
      </c>
      <c r="C133" s="39">
        <v>2200</v>
      </c>
      <c r="D133" s="39">
        <v>2200</v>
      </c>
      <c r="E133" s="39">
        <v>911.55</v>
      </c>
      <c r="F133" s="39">
        <v>195.23</v>
      </c>
      <c r="G133" s="86">
        <v>41.43</v>
      </c>
    </row>
    <row r="134" spans="1:7" ht="13.2" x14ac:dyDescent="0.25">
      <c r="A134" s="31" t="s">
        <v>8</v>
      </c>
      <c r="B134" s="40">
        <v>466.92</v>
      </c>
      <c r="C134" s="40">
        <v>2200</v>
      </c>
      <c r="D134" s="40">
        <v>2200</v>
      </c>
      <c r="E134" s="40">
        <v>911.55</v>
      </c>
      <c r="F134" s="40">
        <v>195.23</v>
      </c>
      <c r="G134" s="81">
        <v>41.43</v>
      </c>
    </row>
    <row r="135" spans="1:7" ht="13.2" x14ac:dyDescent="0.25">
      <c r="A135" s="32" t="s">
        <v>9</v>
      </c>
      <c r="B135" s="41">
        <v>466.92</v>
      </c>
      <c r="C135" s="41">
        <v>2200</v>
      </c>
      <c r="D135" s="41">
        <v>2200</v>
      </c>
      <c r="E135" s="41">
        <v>911.55</v>
      </c>
      <c r="F135" s="41">
        <v>195.23</v>
      </c>
      <c r="G135" s="84">
        <v>41.43</v>
      </c>
    </row>
    <row r="136" spans="1:7" ht="13.2" x14ac:dyDescent="0.25">
      <c r="A136" s="32" t="s">
        <v>10</v>
      </c>
      <c r="B136" s="41">
        <v>466.92</v>
      </c>
      <c r="C136" s="41">
        <v>2200</v>
      </c>
      <c r="D136" s="41">
        <v>2200</v>
      </c>
      <c r="E136" s="41">
        <v>911.55</v>
      </c>
      <c r="F136" s="41">
        <v>195.23</v>
      </c>
      <c r="G136" s="84">
        <v>41.43</v>
      </c>
    </row>
    <row r="137" spans="1:7" x14ac:dyDescent="0.2">
      <c r="A137" s="33" t="s">
        <v>11</v>
      </c>
      <c r="B137" s="42">
        <v>208.11</v>
      </c>
      <c r="C137" s="42">
        <v>1100</v>
      </c>
      <c r="D137" s="42">
        <v>1100</v>
      </c>
      <c r="E137" s="42">
        <v>341.55</v>
      </c>
      <c r="F137" s="42">
        <v>164.12</v>
      </c>
      <c r="G137" s="84">
        <v>31.05</v>
      </c>
    </row>
    <row r="138" spans="1:7" ht="13.5" customHeight="1" x14ac:dyDescent="0.25">
      <c r="A138" s="34" t="s">
        <v>12</v>
      </c>
      <c r="B138" s="43">
        <v>208.11</v>
      </c>
      <c r="C138" s="43">
        <v>1100</v>
      </c>
      <c r="D138" s="43">
        <v>1100</v>
      </c>
      <c r="E138" s="43">
        <v>341.55</v>
      </c>
      <c r="F138" s="43">
        <v>164.12</v>
      </c>
      <c r="G138" s="85">
        <v>31.05</v>
      </c>
    </row>
    <row r="139" spans="1:7" x14ac:dyDescent="0.2">
      <c r="A139" s="33" t="s">
        <v>16</v>
      </c>
      <c r="B139" s="42">
        <v>258.81</v>
      </c>
      <c r="C139" s="42">
        <v>1100</v>
      </c>
      <c r="D139" s="42">
        <v>1100</v>
      </c>
      <c r="E139" s="42">
        <v>570</v>
      </c>
      <c r="F139" s="42">
        <v>220.24</v>
      </c>
      <c r="G139" s="84">
        <v>51.82</v>
      </c>
    </row>
    <row r="140" spans="1:7" ht="13.5" customHeight="1" x14ac:dyDescent="0.25">
      <c r="A140" s="34" t="s">
        <v>28</v>
      </c>
      <c r="B140" s="43">
        <v>258.81</v>
      </c>
      <c r="C140" s="43">
        <v>1100</v>
      </c>
      <c r="D140" s="43">
        <v>1100</v>
      </c>
      <c r="E140" s="43">
        <v>570</v>
      </c>
      <c r="F140" s="43">
        <v>220.24</v>
      </c>
      <c r="G140" s="85">
        <v>51.82</v>
      </c>
    </row>
    <row r="141" spans="1:7" ht="13.2" x14ac:dyDescent="0.25">
      <c r="A141" s="47" t="s">
        <v>67</v>
      </c>
      <c r="B141" s="39">
        <v>4296.75</v>
      </c>
      <c r="C141" s="39">
        <v>9396.75</v>
      </c>
      <c r="D141" s="39">
        <v>9396.75</v>
      </c>
      <c r="E141" s="39">
        <v>6075.65</v>
      </c>
      <c r="F141" s="39">
        <v>141.4</v>
      </c>
      <c r="G141" s="86">
        <v>64.66</v>
      </c>
    </row>
    <row r="142" spans="1:7" ht="13.2" x14ac:dyDescent="0.25">
      <c r="A142" s="31" t="s">
        <v>8</v>
      </c>
      <c r="B142" s="40">
        <v>891.28</v>
      </c>
      <c r="C142" s="40">
        <v>2575.34</v>
      </c>
      <c r="D142" s="40">
        <v>2575.34</v>
      </c>
      <c r="E142" s="40">
        <v>2685.68</v>
      </c>
      <c r="F142" s="40">
        <v>301.33</v>
      </c>
      <c r="G142" s="81">
        <v>104.28</v>
      </c>
    </row>
    <row r="143" spans="1:7" ht="13.2" x14ac:dyDescent="0.25">
      <c r="A143" s="32" t="s">
        <v>9</v>
      </c>
      <c r="B143" s="41">
        <v>891.28</v>
      </c>
      <c r="C143" s="41">
        <v>2575.34</v>
      </c>
      <c r="D143" s="41">
        <v>2575.34</v>
      </c>
      <c r="E143" s="41">
        <v>2685.68</v>
      </c>
      <c r="F143" s="41">
        <v>301.33</v>
      </c>
      <c r="G143" s="84">
        <v>104.28</v>
      </c>
    </row>
    <row r="144" spans="1:7" ht="13.2" x14ac:dyDescent="0.25">
      <c r="A144" s="32" t="s">
        <v>18</v>
      </c>
      <c r="B144" s="41">
        <v>891.28</v>
      </c>
      <c r="C144" s="41">
        <v>2575.34</v>
      </c>
      <c r="D144" s="41">
        <v>2575.34</v>
      </c>
      <c r="E144" s="41">
        <v>2685.68</v>
      </c>
      <c r="F144" s="41">
        <v>301.33</v>
      </c>
      <c r="G144" s="84">
        <v>104.28</v>
      </c>
    </row>
    <row r="145" spans="1:7" x14ac:dyDescent="0.2">
      <c r="A145" s="33" t="s">
        <v>51</v>
      </c>
      <c r="B145" s="42">
        <v>891.28</v>
      </c>
      <c r="C145" s="42">
        <v>2575.34</v>
      </c>
      <c r="D145" s="42">
        <v>2575.34</v>
      </c>
      <c r="E145" s="42">
        <v>2685.68</v>
      </c>
      <c r="F145" s="42">
        <v>301.33</v>
      </c>
      <c r="G145" s="84">
        <v>104.28</v>
      </c>
    </row>
    <row r="146" spans="1:7" ht="13.5" customHeight="1" x14ac:dyDescent="0.25">
      <c r="A146" s="34" t="s">
        <v>52</v>
      </c>
      <c r="B146" s="43">
        <v>891.28</v>
      </c>
      <c r="C146" s="43">
        <v>2575.34</v>
      </c>
      <c r="D146" s="43">
        <v>2575.34</v>
      </c>
      <c r="E146" s="43">
        <v>2685.68</v>
      </c>
      <c r="F146" s="43">
        <v>301.33</v>
      </c>
      <c r="G146" s="85">
        <v>104.28</v>
      </c>
    </row>
    <row r="147" spans="1:7" ht="13.2" x14ac:dyDescent="0.25">
      <c r="A147" s="31" t="s">
        <v>68</v>
      </c>
      <c r="B147" s="40"/>
      <c r="C147" s="40">
        <v>808.01</v>
      </c>
      <c r="D147" s="40">
        <v>808.01</v>
      </c>
      <c r="E147" s="40"/>
      <c r="F147" s="40"/>
      <c r="G147" s="81"/>
    </row>
    <row r="148" spans="1:7" ht="13.2" x14ac:dyDescent="0.25">
      <c r="A148" s="32" t="s">
        <v>9</v>
      </c>
      <c r="B148" s="41"/>
      <c r="C148" s="41">
        <v>808.01</v>
      </c>
      <c r="D148" s="41">
        <v>808.01</v>
      </c>
      <c r="E148" s="41"/>
      <c r="F148" s="41"/>
      <c r="G148" s="85"/>
    </row>
    <row r="149" spans="1:7" ht="13.2" x14ac:dyDescent="0.25">
      <c r="A149" s="32" t="s">
        <v>18</v>
      </c>
      <c r="B149" s="41"/>
      <c r="C149" s="41">
        <v>808.01</v>
      </c>
      <c r="D149" s="41">
        <v>808.01</v>
      </c>
      <c r="E149" s="41"/>
      <c r="F149" s="41"/>
      <c r="G149" s="85"/>
    </row>
    <row r="150" spans="1:7" x14ac:dyDescent="0.2">
      <c r="A150" s="33" t="s">
        <v>51</v>
      </c>
      <c r="B150" s="42"/>
      <c r="C150" s="42">
        <v>808.01</v>
      </c>
      <c r="D150" s="42">
        <v>808.01</v>
      </c>
      <c r="E150" s="42"/>
      <c r="F150" s="42"/>
      <c r="G150" s="85"/>
    </row>
    <row r="151" spans="1:7" ht="13.5" customHeight="1" x14ac:dyDescent="0.25">
      <c r="A151" s="34" t="s">
        <v>52</v>
      </c>
      <c r="B151" s="43"/>
      <c r="C151" s="43">
        <v>808.01</v>
      </c>
      <c r="D151" s="43">
        <v>808.01</v>
      </c>
      <c r="E151" s="43"/>
      <c r="F151" s="43"/>
      <c r="G151" s="85"/>
    </row>
    <row r="152" spans="1:7" ht="13.2" x14ac:dyDescent="0.25">
      <c r="A152" s="31" t="s">
        <v>69</v>
      </c>
      <c r="B152" s="40">
        <v>394.79</v>
      </c>
      <c r="C152" s="40">
        <v>518.61</v>
      </c>
      <c r="D152" s="40">
        <v>518.61</v>
      </c>
      <c r="E152" s="40">
        <v>298.66000000000003</v>
      </c>
      <c r="F152" s="40">
        <v>75.650000000000006</v>
      </c>
      <c r="G152" s="81">
        <v>57.59</v>
      </c>
    </row>
    <row r="153" spans="1:7" ht="13.2" x14ac:dyDescent="0.25">
      <c r="A153" s="32" t="s">
        <v>9</v>
      </c>
      <c r="B153" s="41">
        <v>394.79</v>
      </c>
      <c r="C153" s="41">
        <v>518.61</v>
      </c>
      <c r="D153" s="41">
        <v>518.61</v>
      </c>
      <c r="E153" s="41">
        <v>298.66000000000003</v>
      </c>
      <c r="F153" s="41">
        <v>75.650000000000006</v>
      </c>
      <c r="G153" s="84">
        <v>57.59</v>
      </c>
    </row>
    <row r="154" spans="1:7" ht="13.2" x14ac:dyDescent="0.25">
      <c r="A154" s="32" t="s">
        <v>18</v>
      </c>
      <c r="B154" s="41">
        <v>394.79</v>
      </c>
      <c r="C154" s="41">
        <v>518.61</v>
      </c>
      <c r="D154" s="41">
        <v>518.61</v>
      </c>
      <c r="E154" s="41">
        <v>298.66000000000003</v>
      </c>
      <c r="F154" s="41">
        <v>75.650000000000006</v>
      </c>
      <c r="G154" s="84">
        <v>57.59</v>
      </c>
    </row>
    <row r="155" spans="1:7" x14ac:dyDescent="0.2">
      <c r="A155" s="33" t="s">
        <v>51</v>
      </c>
      <c r="B155" s="42">
        <v>394.79</v>
      </c>
      <c r="C155" s="42">
        <v>518.61</v>
      </c>
      <c r="D155" s="42">
        <v>518.61</v>
      </c>
      <c r="E155" s="42">
        <v>298.66000000000003</v>
      </c>
      <c r="F155" s="42">
        <v>75.650000000000006</v>
      </c>
      <c r="G155" s="84">
        <v>57.59</v>
      </c>
    </row>
    <row r="156" spans="1:7" ht="13.5" customHeight="1" x14ac:dyDescent="0.25">
      <c r="A156" s="34" t="s">
        <v>52</v>
      </c>
      <c r="B156" s="43">
        <v>394.79</v>
      </c>
      <c r="C156" s="43">
        <v>518.61</v>
      </c>
      <c r="D156" s="43">
        <v>518.61</v>
      </c>
      <c r="E156" s="43">
        <v>298.66000000000003</v>
      </c>
      <c r="F156" s="43">
        <v>75.650000000000006</v>
      </c>
      <c r="G156" s="85">
        <v>57.59</v>
      </c>
    </row>
    <row r="157" spans="1:7" ht="13.2" x14ac:dyDescent="0.25">
      <c r="A157" s="31" t="s">
        <v>130</v>
      </c>
      <c r="B157" s="40">
        <v>3010.68</v>
      </c>
      <c r="C157" s="40">
        <v>5494.79</v>
      </c>
      <c r="D157" s="40">
        <v>5494.79</v>
      </c>
      <c r="E157" s="40">
        <v>3091.31</v>
      </c>
      <c r="F157" s="40">
        <v>102.68</v>
      </c>
      <c r="G157" s="81">
        <v>56.26</v>
      </c>
    </row>
    <row r="158" spans="1:7" ht="13.2" x14ac:dyDescent="0.25">
      <c r="A158" s="32" t="s">
        <v>9</v>
      </c>
      <c r="B158" s="41">
        <v>3010.68</v>
      </c>
      <c r="C158" s="41">
        <v>5494.79</v>
      </c>
      <c r="D158" s="41">
        <v>5494.79</v>
      </c>
      <c r="E158" s="41">
        <v>3091.31</v>
      </c>
      <c r="F158" s="41">
        <v>102.68</v>
      </c>
      <c r="G158" s="84">
        <v>56.26</v>
      </c>
    </row>
    <row r="159" spans="1:7" ht="13.2" x14ac:dyDescent="0.25">
      <c r="A159" s="32" t="s">
        <v>18</v>
      </c>
      <c r="B159" s="41">
        <v>2511.83</v>
      </c>
      <c r="C159" s="41">
        <v>4290.59</v>
      </c>
      <c r="D159" s="41">
        <v>4290.59</v>
      </c>
      <c r="E159" s="41">
        <v>2463.96</v>
      </c>
      <c r="F159" s="41">
        <v>98.09</v>
      </c>
      <c r="G159" s="84">
        <v>57.43</v>
      </c>
    </row>
    <row r="160" spans="1:7" x14ac:dyDescent="0.2">
      <c r="A160" s="33" t="s">
        <v>51</v>
      </c>
      <c r="B160" s="42">
        <v>1973.93</v>
      </c>
      <c r="C160" s="42">
        <v>2938.6</v>
      </c>
      <c r="D160" s="42">
        <v>2938.6</v>
      </c>
      <c r="E160" s="42">
        <v>1692.31</v>
      </c>
      <c r="F160" s="42">
        <v>85.73</v>
      </c>
      <c r="G160" s="84">
        <v>57.59</v>
      </c>
    </row>
    <row r="161" spans="1:7" ht="13.5" customHeight="1" x14ac:dyDescent="0.25">
      <c r="A161" s="34" t="s">
        <v>52</v>
      </c>
      <c r="B161" s="43">
        <v>1973.93</v>
      </c>
      <c r="C161" s="43">
        <v>2938.6</v>
      </c>
      <c r="D161" s="43">
        <v>2938.6</v>
      </c>
      <c r="E161" s="43">
        <v>1692.31</v>
      </c>
      <c r="F161" s="43">
        <v>85.73</v>
      </c>
      <c r="G161" s="85">
        <v>57.59</v>
      </c>
    </row>
    <row r="162" spans="1:7" x14ac:dyDescent="0.2">
      <c r="A162" s="33" t="s">
        <v>19</v>
      </c>
      <c r="B162" s="42">
        <v>537.9</v>
      </c>
      <c r="C162" s="42">
        <v>1351.99</v>
      </c>
      <c r="D162" s="42">
        <v>1351.99</v>
      </c>
      <c r="E162" s="42">
        <v>771.65</v>
      </c>
      <c r="F162" s="42">
        <v>143.46</v>
      </c>
      <c r="G162" s="84">
        <v>57.08</v>
      </c>
    </row>
    <row r="163" spans="1:7" ht="13.5" customHeight="1" x14ac:dyDescent="0.25">
      <c r="A163" s="34" t="s">
        <v>20</v>
      </c>
      <c r="B163" s="43">
        <v>537.9</v>
      </c>
      <c r="C163" s="43">
        <v>1351.99</v>
      </c>
      <c r="D163" s="43">
        <v>1351.99</v>
      </c>
      <c r="E163" s="43">
        <v>771.65</v>
      </c>
      <c r="F163" s="43">
        <v>143.46</v>
      </c>
      <c r="G163" s="85">
        <v>57.08</v>
      </c>
    </row>
    <row r="164" spans="1:7" ht="13.2" x14ac:dyDescent="0.25">
      <c r="A164" s="32" t="s">
        <v>10</v>
      </c>
      <c r="B164" s="41">
        <v>498.85</v>
      </c>
      <c r="C164" s="41">
        <v>1204.2</v>
      </c>
      <c r="D164" s="41">
        <v>1204.2</v>
      </c>
      <c r="E164" s="41">
        <v>627.35</v>
      </c>
      <c r="F164" s="41">
        <v>125.76</v>
      </c>
      <c r="G164" s="84">
        <v>52.1</v>
      </c>
    </row>
    <row r="165" spans="1:7" x14ac:dyDescent="0.2">
      <c r="A165" s="33" t="s">
        <v>11</v>
      </c>
      <c r="B165" s="42">
        <v>498.85</v>
      </c>
      <c r="C165" s="42">
        <v>1204.2</v>
      </c>
      <c r="D165" s="42">
        <v>1204.2</v>
      </c>
      <c r="E165" s="42">
        <v>627.35</v>
      </c>
      <c r="F165" s="42">
        <v>125.76</v>
      </c>
      <c r="G165" s="84">
        <v>52.1</v>
      </c>
    </row>
    <row r="166" spans="1:7" ht="26.4" x14ac:dyDescent="0.25">
      <c r="A166" s="34" t="s">
        <v>13</v>
      </c>
      <c r="B166" s="43">
        <v>498.85</v>
      </c>
      <c r="C166" s="43">
        <v>1204.2</v>
      </c>
      <c r="D166" s="43">
        <v>1204.2</v>
      </c>
      <c r="E166" s="43">
        <v>627.35</v>
      </c>
      <c r="F166" s="43">
        <v>125.76</v>
      </c>
      <c r="G166" s="85">
        <v>52.1</v>
      </c>
    </row>
    <row r="167" spans="1:7" ht="26.4" x14ac:dyDescent="0.25">
      <c r="A167" s="48" t="s">
        <v>70</v>
      </c>
      <c r="B167" s="44">
        <v>120.43</v>
      </c>
      <c r="C167" s="44"/>
      <c r="D167" s="44"/>
      <c r="E167" s="44"/>
      <c r="F167" s="44"/>
      <c r="G167" s="87"/>
    </row>
    <row r="168" spans="1:7" ht="26.4" x14ac:dyDescent="0.25">
      <c r="A168" s="31" t="s">
        <v>129</v>
      </c>
      <c r="B168" s="40">
        <v>120.43</v>
      </c>
      <c r="C168" s="40"/>
      <c r="D168" s="40"/>
      <c r="E168" s="40"/>
      <c r="F168" s="40"/>
      <c r="G168" s="81"/>
    </row>
    <row r="169" spans="1:7" ht="13.2" x14ac:dyDescent="0.25">
      <c r="A169" s="32" t="s">
        <v>9</v>
      </c>
      <c r="B169" s="41">
        <v>120.43</v>
      </c>
      <c r="C169" s="41"/>
      <c r="D169" s="41"/>
      <c r="E169" s="41"/>
      <c r="F169" s="41"/>
      <c r="G169" s="85"/>
    </row>
    <row r="170" spans="1:7" ht="13.2" x14ac:dyDescent="0.25">
      <c r="A170" s="32" t="s">
        <v>10</v>
      </c>
      <c r="B170" s="41">
        <v>120.43</v>
      </c>
      <c r="C170" s="41"/>
      <c r="D170" s="41"/>
      <c r="E170" s="41"/>
      <c r="F170" s="41"/>
      <c r="G170" s="85"/>
    </row>
    <row r="171" spans="1:7" x14ac:dyDescent="0.2">
      <c r="A171" s="33" t="s">
        <v>11</v>
      </c>
      <c r="B171" s="42">
        <v>120.43</v>
      </c>
      <c r="C171" s="42"/>
      <c r="D171" s="42"/>
      <c r="E171" s="42"/>
      <c r="F171" s="42"/>
      <c r="G171" s="85"/>
    </row>
    <row r="172" spans="1:7" ht="13.5" customHeight="1" x14ac:dyDescent="0.25">
      <c r="A172" s="34" t="s">
        <v>12</v>
      </c>
      <c r="B172" s="43">
        <v>120.43</v>
      </c>
      <c r="C172" s="43"/>
      <c r="D172" s="43"/>
      <c r="E172" s="43"/>
      <c r="F172" s="43"/>
      <c r="G172" s="85"/>
    </row>
    <row r="173" spans="1:7" ht="13.2" x14ac:dyDescent="0.25">
      <c r="A173" s="48" t="s">
        <v>71</v>
      </c>
      <c r="B173" s="44">
        <v>4708.33</v>
      </c>
      <c r="C173" s="44">
        <v>99157</v>
      </c>
      <c r="D173" s="44">
        <v>99157</v>
      </c>
      <c r="E173" s="44">
        <v>25109.98</v>
      </c>
      <c r="F173" s="44">
        <v>533.30999999999995</v>
      </c>
      <c r="G173" s="87">
        <v>25.32</v>
      </c>
    </row>
    <row r="174" spans="1:7" ht="13.2" x14ac:dyDescent="0.25">
      <c r="A174" s="31" t="s">
        <v>8</v>
      </c>
      <c r="B174" s="40"/>
      <c r="C174" s="40">
        <v>471</v>
      </c>
      <c r="D174" s="40">
        <v>471</v>
      </c>
      <c r="E174" s="40"/>
      <c r="F174" s="40"/>
      <c r="G174" s="81"/>
    </row>
    <row r="175" spans="1:7" ht="13.2" x14ac:dyDescent="0.25">
      <c r="A175" s="32" t="s">
        <v>9</v>
      </c>
      <c r="B175" s="41"/>
      <c r="C175" s="41">
        <v>471</v>
      </c>
      <c r="D175" s="41">
        <v>471</v>
      </c>
      <c r="E175" s="41"/>
      <c r="F175" s="41"/>
      <c r="G175" s="85"/>
    </row>
    <row r="176" spans="1:7" ht="13.2" x14ac:dyDescent="0.25">
      <c r="A176" s="32" t="s">
        <v>10</v>
      </c>
      <c r="B176" s="41"/>
      <c r="C176" s="41">
        <v>471</v>
      </c>
      <c r="D176" s="41">
        <v>471</v>
      </c>
      <c r="E176" s="41"/>
      <c r="F176" s="41"/>
      <c r="G176" s="85"/>
    </row>
    <row r="177" spans="1:7" x14ac:dyDescent="0.2">
      <c r="A177" s="33" t="s">
        <v>16</v>
      </c>
      <c r="B177" s="42"/>
      <c r="C177" s="42">
        <v>471</v>
      </c>
      <c r="D177" s="42">
        <v>471</v>
      </c>
      <c r="E177" s="42"/>
      <c r="F177" s="42"/>
      <c r="G177" s="85"/>
    </row>
    <row r="178" spans="1:7" ht="13.5" customHeight="1" x14ac:dyDescent="0.25">
      <c r="A178" s="34" t="s">
        <v>32</v>
      </c>
      <c r="B178" s="43"/>
      <c r="C178" s="43">
        <v>471</v>
      </c>
      <c r="D178" s="43">
        <v>471</v>
      </c>
      <c r="E178" s="43"/>
      <c r="F178" s="43"/>
      <c r="G178" s="85"/>
    </row>
    <row r="179" spans="1:7" ht="13.2" x14ac:dyDescent="0.25">
      <c r="A179" s="31" t="s">
        <v>128</v>
      </c>
      <c r="B179" s="40">
        <v>521.67999999999995</v>
      </c>
      <c r="C179" s="40">
        <v>10934.4</v>
      </c>
      <c r="D179" s="40">
        <v>10934.4</v>
      </c>
      <c r="E179" s="40">
        <v>2782.2</v>
      </c>
      <c r="F179" s="40">
        <v>533.32000000000005</v>
      </c>
      <c r="G179" s="81">
        <v>25.44</v>
      </c>
    </row>
    <row r="180" spans="1:7" ht="13.2" x14ac:dyDescent="0.25">
      <c r="A180" s="32" t="s">
        <v>9</v>
      </c>
      <c r="B180" s="41">
        <v>521.67999999999995</v>
      </c>
      <c r="C180" s="41">
        <v>469.57</v>
      </c>
      <c r="D180" s="41">
        <v>469.57</v>
      </c>
      <c r="E180" s="41">
        <v>434.75</v>
      </c>
      <c r="F180" s="41">
        <v>83.34</v>
      </c>
      <c r="G180" s="84">
        <v>92.58</v>
      </c>
    </row>
    <row r="181" spans="1:7" ht="13.2" x14ac:dyDescent="0.25">
      <c r="A181" s="32" t="s">
        <v>10</v>
      </c>
      <c r="B181" s="41">
        <v>521.67999999999995</v>
      </c>
      <c r="C181" s="41">
        <v>469.57</v>
      </c>
      <c r="D181" s="41">
        <v>469.57</v>
      </c>
      <c r="E181" s="41">
        <v>434.75</v>
      </c>
      <c r="F181" s="41">
        <v>83.34</v>
      </c>
      <c r="G181" s="84">
        <v>92.58</v>
      </c>
    </row>
    <row r="182" spans="1:7" x14ac:dyDescent="0.2">
      <c r="A182" s="33" t="s">
        <v>16</v>
      </c>
      <c r="B182" s="42">
        <v>521.67999999999995</v>
      </c>
      <c r="C182" s="42">
        <v>469.57</v>
      </c>
      <c r="D182" s="42">
        <v>469.57</v>
      </c>
      <c r="E182" s="42">
        <v>434.75</v>
      </c>
      <c r="F182" s="42">
        <v>83.34</v>
      </c>
      <c r="G182" s="84">
        <v>92.58</v>
      </c>
    </row>
    <row r="183" spans="1:7" ht="13.5" customHeight="1" x14ac:dyDescent="0.25">
      <c r="A183" s="34" t="s">
        <v>32</v>
      </c>
      <c r="B183" s="43">
        <v>521.67999999999995</v>
      </c>
      <c r="C183" s="43">
        <v>469.57</v>
      </c>
      <c r="D183" s="43">
        <v>469.57</v>
      </c>
      <c r="E183" s="43">
        <v>434.75</v>
      </c>
      <c r="F183" s="43">
        <v>83.34</v>
      </c>
      <c r="G183" s="85">
        <v>92.58</v>
      </c>
    </row>
    <row r="184" spans="1:7" ht="15" customHeight="1" x14ac:dyDescent="0.25">
      <c r="A184" s="32" t="s">
        <v>58</v>
      </c>
      <c r="B184" s="41"/>
      <c r="C184" s="41">
        <v>10464.83</v>
      </c>
      <c r="D184" s="41">
        <v>10464.83</v>
      </c>
      <c r="E184" s="41">
        <v>2347.4499999999998</v>
      </c>
      <c r="F184" s="41"/>
      <c r="G184" s="84">
        <v>22.43</v>
      </c>
    </row>
    <row r="185" spans="1:7" ht="26.4" x14ac:dyDescent="0.25">
      <c r="A185" s="32" t="s">
        <v>59</v>
      </c>
      <c r="B185" s="41"/>
      <c r="C185" s="41">
        <v>3137.63</v>
      </c>
      <c r="D185" s="41">
        <v>3137.63</v>
      </c>
      <c r="E185" s="41"/>
      <c r="F185" s="41"/>
      <c r="G185" s="85"/>
    </row>
    <row r="186" spans="1:7" x14ac:dyDescent="0.2">
      <c r="A186" s="33" t="s">
        <v>60</v>
      </c>
      <c r="B186" s="42"/>
      <c r="C186" s="42">
        <v>3137.63</v>
      </c>
      <c r="D186" s="42">
        <v>3137.63</v>
      </c>
      <c r="E186" s="42"/>
      <c r="F186" s="42"/>
      <c r="G186" s="85"/>
    </row>
    <row r="187" spans="1:7" ht="13.5" customHeight="1" x14ac:dyDescent="0.25">
      <c r="A187" s="34" t="s">
        <v>62</v>
      </c>
      <c r="B187" s="43"/>
      <c r="C187" s="43">
        <v>3137.63</v>
      </c>
      <c r="D187" s="43">
        <v>3137.63</v>
      </c>
      <c r="E187" s="43"/>
      <c r="F187" s="43"/>
      <c r="G187" s="85"/>
    </row>
    <row r="188" spans="1:7" ht="26.4" x14ac:dyDescent="0.25">
      <c r="A188" s="32" t="s">
        <v>72</v>
      </c>
      <c r="B188" s="41"/>
      <c r="C188" s="41">
        <v>7327.2</v>
      </c>
      <c r="D188" s="41">
        <v>7327.2</v>
      </c>
      <c r="E188" s="41">
        <v>2347.4499999999998</v>
      </c>
      <c r="F188" s="41"/>
      <c r="G188" s="84">
        <v>32.04</v>
      </c>
    </row>
    <row r="189" spans="1:7" ht="15" customHeight="1" x14ac:dyDescent="0.2">
      <c r="A189" s="33" t="s">
        <v>73</v>
      </c>
      <c r="B189" s="42"/>
      <c r="C189" s="42">
        <v>7327.2</v>
      </c>
      <c r="D189" s="42">
        <v>7327.2</v>
      </c>
      <c r="E189" s="42">
        <v>2347.4499999999998</v>
      </c>
      <c r="F189" s="42"/>
      <c r="G189" s="84">
        <v>32.04</v>
      </c>
    </row>
    <row r="190" spans="1:7" ht="13.5" customHeight="1" x14ac:dyDescent="0.25">
      <c r="A190" s="34" t="s">
        <v>74</v>
      </c>
      <c r="B190" s="43"/>
      <c r="C190" s="43">
        <v>7327.2</v>
      </c>
      <c r="D190" s="43">
        <v>7327.2</v>
      </c>
      <c r="E190" s="43">
        <v>2347.4499999999998</v>
      </c>
      <c r="F190" s="43"/>
      <c r="G190" s="85">
        <v>32.04</v>
      </c>
    </row>
    <row r="191" spans="1:7" ht="26.4" x14ac:dyDescent="0.25">
      <c r="A191" s="31" t="s">
        <v>131</v>
      </c>
      <c r="B191" s="40">
        <v>4186.6499999999996</v>
      </c>
      <c r="C191" s="40">
        <v>87751.6</v>
      </c>
      <c r="D191" s="40">
        <v>87751.6</v>
      </c>
      <c r="E191" s="40">
        <v>22327.78</v>
      </c>
      <c r="F191" s="40">
        <v>533.30999999999995</v>
      </c>
      <c r="G191" s="81">
        <v>25.44</v>
      </c>
    </row>
    <row r="192" spans="1:7" ht="13.2" x14ac:dyDescent="0.25">
      <c r="A192" s="32" t="s">
        <v>9</v>
      </c>
      <c r="B192" s="41">
        <v>4186.6499999999996</v>
      </c>
      <c r="C192" s="41">
        <v>3768.43</v>
      </c>
      <c r="D192" s="41">
        <v>3768.43</v>
      </c>
      <c r="E192" s="41">
        <v>3488.88</v>
      </c>
      <c r="F192" s="41">
        <v>83.33</v>
      </c>
      <c r="G192" s="84">
        <v>92.58</v>
      </c>
    </row>
    <row r="193" spans="1:7" ht="13.2" x14ac:dyDescent="0.25">
      <c r="A193" s="32" t="s">
        <v>10</v>
      </c>
      <c r="B193" s="41">
        <v>4186.6499999999996</v>
      </c>
      <c r="C193" s="41">
        <v>3768.43</v>
      </c>
      <c r="D193" s="41">
        <v>3768.43</v>
      </c>
      <c r="E193" s="41">
        <v>3488.88</v>
      </c>
      <c r="F193" s="41">
        <v>83.33</v>
      </c>
      <c r="G193" s="84">
        <v>92.58</v>
      </c>
    </row>
    <row r="194" spans="1:7" x14ac:dyDescent="0.2">
      <c r="A194" s="33" t="s">
        <v>16</v>
      </c>
      <c r="B194" s="42">
        <v>4186.6499999999996</v>
      </c>
      <c r="C194" s="42">
        <v>3768.43</v>
      </c>
      <c r="D194" s="42">
        <v>3768.43</v>
      </c>
      <c r="E194" s="42">
        <v>3488.88</v>
      </c>
      <c r="F194" s="42">
        <v>83.33</v>
      </c>
      <c r="G194" s="84">
        <v>92.58</v>
      </c>
    </row>
    <row r="195" spans="1:7" ht="13.5" customHeight="1" x14ac:dyDescent="0.25">
      <c r="A195" s="34" t="s">
        <v>32</v>
      </c>
      <c r="B195" s="43">
        <v>4186.6499999999996</v>
      </c>
      <c r="C195" s="43">
        <v>3768.43</v>
      </c>
      <c r="D195" s="43">
        <v>3768.43</v>
      </c>
      <c r="E195" s="43">
        <v>3488.88</v>
      </c>
      <c r="F195" s="43">
        <v>83.33</v>
      </c>
      <c r="G195" s="85">
        <v>92.58</v>
      </c>
    </row>
    <row r="196" spans="1:7" ht="15" customHeight="1" x14ac:dyDescent="0.25">
      <c r="A196" s="32" t="s">
        <v>58</v>
      </c>
      <c r="B196" s="41"/>
      <c r="C196" s="41">
        <v>83983.17</v>
      </c>
      <c r="D196" s="41">
        <v>83983.17</v>
      </c>
      <c r="E196" s="41">
        <v>18838.900000000001</v>
      </c>
      <c r="F196" s="41"/>
      <c r="G196" s="84">
        <v>22.43</v>
      </c>
    </row>
    <row r="197" spans="1:7" ht="26.4" x14ac:dyDescent="0.25">
      <c r="A197" s="32" t="s">
        <v>59</v>
      </c>
      <c r="B197" s="41"/>
      <c r="C197" s="41">
        <v>25180.37</v>
      </c>
      <c r="D197" s="41">
        <v>25180.37</v>
      </c>
      <c r="E197" s="41"/>
      <c r="F197" s="41"/>
      <c r="G197" s="85"/>
    </row>
    <row r="198" spans="1:7" x14ac:dyDescent="0.2">
      <c r="A198" s="33" t="s">
        <v>60</v>
      </c>
      <c r="B198" s="42"/>
      <c r="C198" s="42">
        <v>25180.37</v>
      </c>
      <c r="D198" s="42">
        <v>25180.37</v>
      </c>
      <c r="E198" s="42"/>
      <c r="F198" s="42"/>
      <c r="G198" s="85"/>
    </row>
    <row r="199" spans="1:7" ht="13.5" customHeight="1" x14ac:dyDescent="0.25">
      <c r="A199" s="34" t="s">
        <v>62</v>
      </c>
      <c r="B199" s="43"/>
      <c r="C199" s="43">
        <v>25180.37</v>
      </c>
      <c r="D199" s="43">
        <v>25180.37</v>
      </c>
      <c r="E199" s="43"/>
      <c r="F199" s="43"/>
      <c r="G199" s="85"/>
    </row>
    <row r="200" spans="1:7" ht="26.4" x14ac:dyDescent="0.25">
      <c r="A200" s="32" t="s">
        <v>72</v>
      </c>
      <c r="B200" s="41"/>
      <c r="C200" s="41">
        <v>58802.8</v>
      </c>
      <c r="D200" s="41">
        <v>58802.8</v>
      </c>
      <c r="E200" s="41">
        <v>18838.900000000001</v>
      </c>
      <c r="F200" s="41"/>
      <c r="G200" s="84">
        <v>32.04</v>
      </c>
    </row>
    <row r="201" spans="1:7" ht="15" customHeight="1" x14ac:dyDescent="0.2">
      <c r="A201" s="33" t="s">
        <v>73</v>
      </c>
      <c r="B201" s="42"/>
      <c r="C201" s="42">
        <v>58802.8</v>
      </c>
      <c r="D201" s="42">
        <v>58802.8</v>
      </c>
      <c r="E201" s="42">
        <v>18838.900000000001</v>
      </c>
      <c r="F201" s="42"/>
      <c r="G201" s="84">
        <v>32.04</v>
      </c>
    </row>
    <row r="202" spans="1:7" ht="13.5" customHeight="1" x14ac:dyDescent="0.25">
      <c r="A202" s="34" t="s">
        <v>74</v>
      </c>
      <c r="B202" s="43"/>
      <c r="C202" s="43">
        <v>58802.8</v>
      </c>
      <c r="D202" s="43">
        <v>58802.8</v>
      </c>
      <c r="E202" s="43">
        <v>18838.900000000001</v>
      </c>
      <c r="F202" s="43"/>
      <c r="G202" s="85">
        <v>32.04</v>
      </c>
    </row>
    <row r="203" spans="1:7" ht="26.4" x14ac:dyDescent="0.25">
      <c r="A203" s="48" t="s">
        <v>75</v>
      </c>
      <c r="B203" s="44">
        <v>56166.03</v>
      </c>
      <c r="C203" s="44">
        <v>194634.17</v>
      </c>
      <c r="D203" s="44">
        <v>194634.17</v>
      </c>
      <c r="E203" s="44">
        <v>51063.37</v>
      </c>
      <c r="F203" s="44">
        <v>90.92</v>
      </c>
      <c r="G203" s="87">
        <v>26.24</v>
      </c>
    </row>
    <row r="204" spans="1:7" ht="13.2" x14ac:dyDescent="0.25">
      <c r="A204" s="31" t="s">
        <v>68</v>
      </c>
      <c r="B204" s="40"/>
      <c r="C204" s="40">
        <v>30000</v>
      </c>
      <c r="D204" s="40">
        <v>30000</v>
      </c>
      <c r="E204" s="40"/>
      <c r="F204" s="40"/>
      <c r="G204" s="81"/>
    </row>
    <row r="205" spans="1:7" ht="13.2" x14ac:dyDescent="0.25">
      <c r="A205" s="32" t="s">
        <v>9</v>
      </c>
      <c r="B205" s="41"/>
      <c r="C205" s="41">
        <v>30000</v>
      </c>
      <c r="D205" s="41">
        <v>30000</v>
      </c>
      <c r="E205" s="41"/>
      <c r="F205" s="41"/>
      <c r="G205" s="85"/>
    </row>
    <row r="206" spans="1:7" ht="13.2" x14ac:dyDescent="0.25">
      <c r="A206" s="32" t="s">
        <v>10</v>
      </c>
      <c r="B206" s="41"/>
      <c r="C206" s="41">
        <v>30000</v>
      </c>
      <c r="D206" s="41">
        <v>30000</v>
      </c>
      <c r="E206" s="41"/>
      <c r="F206" s="41"/>
      <c r="G206" s="85"/>
    </row>
    <row r="207" spans="1:7" x14ac:dyDescent="0.2">
      <c r="A207" s="33" t="s">
        <v>11</v>
      </c>
      <c r="B207" s="42"/>
      <c r="C207" s="42">
        <v>30000</v>
      </c>
      <c r="D207" s="42">
        <v>30000</v>
      </c>
      <c r="E207" s="42"/>
      <c r="F207" s="42"/>
      <c r="G207" s="85"/>
    </row>
    <row r="208" spans="1:7" ht="13.5" customHeight="1" x14ac:dyDescent="0.25">
      <c r="A208" s="34" t="s">
        <v>12</v>
      </c>
      <c r="B208" s="43"/>
      <c r="C208" s="43">
        <v>25000</v>
      </c>
      <c r="D208" s="43">
        <v>25000</v>
      </c>
      <c r="E208" s="43"/>
      <c r="F208" s="43"/>
      <c r="G208" s="85"/>
    </row>
    <row r="209" spans="1:7" ht="13.5" customHeight="1" x14ac:dyDescent="0.25">
      <c r="A209" s="34" t="s">
        <v>21</v>
      </c>
      <c r="B209" s="43"/>
      <c r="C209" s="43">
        <v>5000</v>
      </c>
      <c r="D209" s="43">
        <v>5000</v>
      </c>
      <c r="E209" s="43"/>
      <c r="F209" s="43"/>
      <c r="G209" s="85"/>
    </row>
    <row r="210" spans="1:7" ht="13.2" x14ac:dyDescent="0.25">
      <c r="A210" s="31" t="s">
        <v>128</v>
      </c>
      <c r="B210" s="40">
        <v>8442.98</v>
      </c>
      <c r="C210" s="40">
        <v>23338.46</v>
      </c>
      <c r="D210" s="40">
        <v>23338.46</v>
      </c>
      <c r="E210" s="40">
        <v>7598.27</v>
      </c>
      <c r="F210" s="40">
        <v>90</v>
      </c>
      <c r="G210" s="81">
        <v>32.56</v>
      </c>
    </row>
    <row r="211" spans="1:7" ht="13.2" x14ac:dyDescent="0.25">
      <c r="A211" s="32" t="s">
        <v>9</v>
      </c>
      <c r="B211" s="41">
        <v>8442.98</v>
      </c>
      <c r="C211" s="41">
        <v>23338.46</v>
      </c>
      <c r="D211" s="41">
        <v>23338.46</v>
      </c>
      <c r="E211" s="41">
        <v>7598.27</v>
      </c>
      <c r="F211" s="41">
        <v>90</v>
      </c>
      <c r="G211" s="84">
        <v>32.56</v>
      </c>
    </row>
    <row r="212" spans="1:7" ht="13.2" x14ac:dyDescent="0.25">
      <c r="A212" s="32" t="s">
        <v>18</v>
      </c>
      <c r="B212" s="41">
        <v>4483.6000000000004</v>
      </c>
      <c r="C212" s="41">
        <v>9019.51</v>
      </c>
      <c r="D212" s="41">
        <v>9019.51</v>
      </c>
      <c r="E212" s="41">
        <v>5174.95</v>
      </c>
      <c r="F212" s="41">
        <v>115.42</v>
      </c>
      <c r="G212" s="84">
        <v>57.38</v>
      </c>
    </row>
    <row r="213" spans="1:7" x14ac:dyDescent="0.2">
      <c r="A213" s="33" t="s">
        <v>51</v>
      </c>
      <c r="B213" s="42">
        <v>3757.26</v>
      </c>
      <c r="C213" s="42">
        <v>7630.12</v>
      </c>
      <c r="D213" s="42">
        <v>7630.12</v>
      </c>
      <c r="E213" s="42">
        <v>4310.1899999999996</v>
      </c>
      <c r="F213" s="42">
        <v>114.72</v>
      </c>
      <c r="G213" s="84">
        <v>56.49</v>
      </c>
    </row>
    <row r="214" spans="1:7" ht="13.5" customHeight="1" x14ac:dyDescent="0.25">
      <c r="A214" s="34" t="s">
        <v>52</v>
      </c>
      <c r="B214" s="43">
        <v>3757.26</v>
      </c>
      <c r="C214" s="43">
        <v>7630.12</v>
      </c>
      <c r="D214" s="43">
        <v>7630.12</v>
      </c>
      <c r="E214" s="43">
        <v>4310.1899999999996</v>
      </c>
      <c r="F214" s="43">
        <v>114.72</v>
      </c>
      <c r="G214" s="85">
        <v>56.49</v>
      </c>
    </row>
    <row r="215" spans="1:7" x14ac:dyDescent="0.2">
      <c r="A215" s="33" t="s">
        <v>53</v>
      </c>
      <c r="B215" s="42">
        <v>106.39</v>
      </c>
      <c r="C215" s="42">
        <v>132.72</v>
      </c>
      <c r="D215" s="42">
        <v>132.72</v>
      </c>
      <c r="E215" s="42">
        <v>153.59</v>
      </c>
      <c r="F215" s="42">
        <v>144.37</v>
      </c>
      <c r="G215" s="84">
        <v>115.72</v>
      </c>
    </row>
    <row r="216" spans="1:7" ht="13.5" customHeight="1" x14ac:dyDescent="0.25">
      <c r="A216" s="34" t="s">
        <v>54</v>
      </c>
      <c r="B216" s="43">
        <v>106.39</v>
      </c>
      <c r="C216" s="43">
        <v>132.72</v>
      </c>
      <c r="D216" s="43">
        <v>132.72</v>
      </c>
      <c r="E216" s="43">
        <v>153.59</v>
      </c>
      <c r="F216" s="43">
        <v>144.37</v>
      </c>
      <c r="G216" s="85">
        <v>115.72</v>
      </c>
    </row>
    <row r="217" spans="1:7" x14ac:dyDescent="0.2">
      <c r="A217" s="33" t="s">
        <v>19</v>
      </c>
      <c r="B217" s="42">
        <v>619.95000000000005</v>
      </c>
      <c r="C217" s="42">
        <v>1256.67</v>
      </c>
      <c r="D217" s="42">
        <v>1256.67</v>
      </c>
      <c r="E217" s="42">
        <v>711.17</v>
      </c>
      <c r="F217" s="42">
        <v>114.71</v>
      </c>
      <c r="G217" s="84">
        <v>56.59</v>
      </c>
    </row>
    <row r="218" spans="1:7" ht="13.5" customHeight="1" x14ac:dyDescent="0.25">
      <c r="A218" s="34" t="s">
        <v>20</v>
      </c>
      <c r="B218" s="43">
        <v>619.95000000000005</v>
      </c>
      <c r="C218" s="43">
        <v>1256.67</v>
      </c>
      <c r="D218" s="43">
        <v>1256.67</v>
      </c>
      <c r="E218" s="43">
        <v>711.17</v>
      </c>
      <c r="F218" s="43">
        <v>114.71</v>
      </c>
      <c r="G218" s="85">
        <v>56.59</v>
      </c>
    </row>
    <row r="219" spans="1:7" ht="13.2" x14ac:dyDescent="0.25">
      <c r="A219" s="32" t="s">
        <v>10</v>
      </c>
      <c r="B219" s="41">
        <v>3959.38</v>
      </c>
      <c r="C219" s="41">
        <v>14318.95</v>
      </c>
      <c r="D219" s="41">
        <v>14318.95</v>
      </c>
      <c r="E219" s="41">
        <v>2423.3200000000002</v>
      </c>
      <c r="F219" s="41">
        <v>61.2</v>
      </c>
      <c r="G219" s="84">
        <v>16.920000000000002</v>
      </c>
    </row>
    <row r="220" spans="1:7" x14ac:dyDescent="0.2">
      <c r="A220" s="33" t="s">
        <v>11</v>
      </c>
      <c r="B220" s="42">
        <v>3938.88</v>
      </c>
      <c r="C220" s="42">
        <v>12966.02</v>
      </c>
      <c r="D220" s="42">
        <v>12966.02</v>
      </c>
      <c r="E220" s="42">
        <v>2423.3200000000002</v>
      </c>
      <c r="F220" s="42">
        <v>61.52</v>
      </c>
      <c r="G220" s="84">
        <v>18.690000000000001</v>
      </c>
    </row>
    <row r="221" spans="1:7" ht="13.5" customHeight="1" x14ac:dyDescent="0.25">
      <c r="A221" s="34" t="s">
        <v>12</v>
      </c>
      <c r="B221" s="43">
        <v>1985.93</v>
      </c>
      <c r="C221" s="43">
        <v>9821.57</v>
      </c>
      <c r="D221" s="43">
        <v>9821.57</v>
      </c>
      <c r="E221" s="43">
        <v>1610.02</v>
      </c>
      <c r="F221" s="43">
        <v>81.069999999999993</v>
      </c>
      <c r="G221" s="85">
        <v>16.39</v>
      </c>
    </row>
    <row r="222" spans="1:7" ht="13.5" customHeight="1" x14ac:dyDescent="0.25">
      <c r="A222" s="34" t="s">
        <v>21</v>
      </c>
      <c r="B222" s="43">
        <v>1949.96</v>
      </c>
      <c r="C222" s="43">
        <v>3132.51</v>
      </c>
      <c r="D222" s="43">
        <v>3132.51</v>
      </c>
      <c r="E222" s="43">
        <v>781.86</v>
      </c>
      <c r="F222" s="43">
        <v>40.1</v>
      </c>
      <c r="G222" s="85">
        <v>24.96</v>
      </c>
    </row>
    <row r="223" spans="1:7" ht="13.5" customHeight="1" x14ac:dyDescent="0.25">
      <c r="A223" s="34" t="s">
        <v>22</v>
      </c>
      <c r="B223" s="43">
        <v>2.99</v>
      </c>
      <c r="C223" s="43">
        <v>11.94</v>
      </c>
      <c r="D223" s="43">
        <v>11.94</v>
      </c>
      <c r="E223" s="43">
        <v>31.44</v>
      </c>
      <c r="F223" s="43">
        <v>1051.51</v>
      </c>
      <c r="G223" s="85">
        <v>263.32</v>
      </c>
    </row>
    <row r="224" spans="1:7" x14ac:dyDescent="0.2">
      <c r="A224" s="33" t="s">
        <v>14</v>
      </c>
      <c r="B224" s="42"/>
      <c r="C224" s="42">
        <v>676.46</v>
      </c>
      <c r="D224" s="42">
        <v>676.46</v>
      </c>
      <c r="E224" s="42"/>
      <c r="F224" s="42"/>
      <c r="G224" s="85"/>
    </row>
    <row r="225" spans="1:7" ht="13.5" customHeight="1" x14ac:dyDescent="0.25">
      <c r="A225" s="34" t="s">
        <v>23</v>
      </c>
      <c r="B225" s="43"/>
      <c r="C225" s="43">
        <v>338.23</v>
      </c>
      <c r="D225" s="43">
        <v>338.23</v>
      </c>
      <c r="E225" s="43"/>
      <c r="F225" s="43"/>
      <c r="G225" s="85"/>
    </row>
    <row r="226" spans="1:7" ht="13.5" customHeight="1" x14ac:dyDescent="0.25">
      <c r="A226" s="34" t="s">
        <v>15</v>
      </c>
      <c r="B226" s="43"/>
      <c r="C226" s="43">
        <v>338.23</v>
      </c>
      <c r="D226" s="43">
        <v>338.23</v>
      </c>
      <c r="E226" s="43"/>
      <c r="F226" s="43"/>
      <c r="G226" s="85"/>
    </row>
    <row r="227" spans="1:7" x14ac:dyDescent="0.2">
      <c r="A227" s="33" t="s">
        <v>16</v>
      </c>
      <c r="B227" s="42">
        <v>20.5</v>
      </c>
      <c r="C227" s="42">
        <v>676.47</v>
      </c>
      <c r="D227" s="42">
        <v>676.47</v>
      </c>
      <c r="E227" s="42"/>
      <c r="F227" s="42"/>
      <c r="G227" s="85"/>
    </row>
    <row r="228" spans="1:7" ht="13.5" customHeight="1" x14ac:dyDescent="0.25">
      <c r="A228" s="34" t="s">
        <v>28</v>
      </c>
      <c r="B228" s="43">
        <v>12.54</v>
      </c>
      <c r="C228" s="43">
        <v>338.23</v>
      </c>
      <c r="D228" s="43">
        <v>338.23</v>
      </c>
      <c r="E228" s="43"/>
      <c r="F228" s="43"/>
      <c r="G228" s="85"/>
    </row>
    <row r="229" spans="1:7" ht="13.5" customHeight="1" x14ac:dyDescent="0.25">
      <c r="A229" s="34" t="s">
        <v>30</v>
      </c>
      <c r="B229" s="43"/>
      <c r="C229" s="43">
        <v>338.24</v>
      </c>
      <c r="D229" s="43">
        <v>338.24</v>
      </c>
      <c r="E229" s="43"/>
      <c r="F229" s="43"/>
      <c r="G229" s="85"/>
    </row>
    <row r="230" spans="1:7" ht="13.5" customHeight="1" x14ac:dyDescent="0.25">
      <c r="A230" s="34" t="s">
        <v>31</v>
      </c>
      <c r="B230" s="43">
        <v>7.96</v>
      </c>
      <c r="C230" s="43"/>
      <c r="D230" s="43"/>
      <c r="E230" s="43"/>
      <c r="F230" s="43"/>
      <c r="G230" s="85"/>
    </row>
    <row r="231" spans="1:7" ht="26.4" x14ac:dyDescent="0.25">
      <c r="A231" s="31" t="s">
        <v>131</v>
      </c>
      <c r="B231" s="40">
        <v>47723.05</v>
      </c>
      <c r="C231" s="40">
        <v>132251.26999999999</v>
      </c>
      <c r="D231" s="40">
        <v>132251.26999999999</v>
      </c>
      <c r="E231" s="40">
        <v>43465.1</v>
      </c>
      <c r="F231" s="40">
        <v>91.08</v>
      </c>
      <c r="G231" s="81">
        <v>32.869999999999997</v>
      </c>
    </row>
    <row r="232" spans="1:7" ht="13.2" x14ac:dyDescent="0.25">
      <c r="A232" s="32" t="s">
        <v>9</v>
      </c>
      <c r="B232" s="41">
        <v>47723.05</v>
      </c>
      <c r="C232" s="41">
        <v>132251.26999999999</v>
      </c>
      <c r="D232" s="41">
        <v>132251.26999999999</v>
      </c>
      <c r="E232" s="41">
        <v>43465.1</v>
      </c>
      <c r="F232" s="41">
        <v>91.08</v>
      </c>
      <c r="G232" s="84">
        <v>32.869999999999997</v>
      </c>
    </row>
    <row r="233" spans="1:7" ht="13.2" x14ac:dyDescent="0.25">
      <c r="A233" s="32" t="s">
        <v>18</v>
      </c>
      <c r="B233" s="41">
        <v>25407.03</v>
      </c>
      <c r="C233" s="41">
        <v>51110.58</v>
      </c>
      <c r="D233" s="41">
        <v>51110.58</v>
      </c>
      <c r="E233" s="41">
        <v>29324.59</v>
      </c>
      <c r="F233" s="41">
        <v>115.42</v>
      </c>
      <c r="G233" s="84">
        <v>57.37</v>
      </c>
    </row>
    <row r="234" spans="1:7" x14ac:dyDescent="0.2">
      <c r="A234" s="33" t="s">
        <v>51</v>
      </c>
      <c r="B234" s="42">
        <v>21291.14</v>
      </c>
      <c r="C234" s="42">
        <v>43282.38</v>
      </c>
      <c r="D234" s="42">
        <v>43282.38</v>
      </c>
      <c r="E234" s="42">
        <v>24424.3</v>
      </c>
      <c r="F234" s="42">
        <v>114.72</v>
      </c>
      <c r="G234" s="84">
        <v>56.43</v>
      </c>
    </row>
    <row r="235" spans="1:7" ht="13.5" customHeight="1" x14ac:dyDescent="0.25">
      <c r="A235" s="34" t="s">
        <v>52</v>
      </c>
      <c r="B235" s="43">
        <v>21291.14</v>
      </c>
      <c r="C235" s="43">
        <v>43282.38</v>
      </c>
      <c r="D235" s="43">
        <v>43282.38</v>
      </c>
      <c r="E235" s="43">
        <v>24424.3</v>
      </c>
      <c r="F235" s="43">
        <v>114.72</v>
      </c>
      <c r="G235" s="85">
        <v>56.43</v>
      </c>
    </row>
    <row r="236" spans="1:7" x14ac:dyDescent="0.2">
      <c r="A236" s="33" t="s">
        <v>53</v>
      </c>
      <c r="B236" s="42">
        <v>602.85</v>
      </c>
      <c r="C236" s="42">
        <v>663.61</v>
      </c>
      <c r="D236" s="42">
        <v>663.61</v>
      </c>
      <c r="E236" s="42">
        <v>870.31</v>
      </c>
      <c r="F236" s="42">
        <v>144.37</v>
      </c>
      <c r="G236" s="84">
        <v>131.15</v>
      </c>
    </row>
    <row r="237" spans="1:7" ht="13.5" customHeight="1" x14ac:dyDescent="0.25">
      <c r="A237" s="34" t="s">
        <v>54</v>
      </c>
      <c r="B237" s="43">
        <v>602.85</v>
      </c>
      <c r="C237" s="43">
        <v>663.61</v>
      </c>
      <c r="D237" s="43">
        <v>663.61</v>
      </c>
      <c r="E237" s="43">
        <v>870.31</v>
      </c>
      <c r="F237" s="43">
        <v>144.37</v>
      </c>
      <c r="G237" s="85">
        <v>131.15</v>
      </c>
    </row>
    <row r="238" spans="1:7" x14ac:dyDescent="0.2">
      <c r="A238" s="33" t="s">
        <v>19</v>
      </c>
      <c r="B238" s="42">
        <v>3513.04</v>
      </c>
      <c r="C238" s="42">
        <v>7164.59</v>
      </c>
      <c r="D238" s="42">
        <v>7164.59</v>
      </c>
      <c r="E238" s="42">
        <v>4029.98</v>
      </c>
      <c r="F238" s="42">
        <v>114.71</v>
      </c>
      <c r="G238" s="84">
        <v>56.25</v>
      </c>
    </row>
    <row r="239" spans="1:7" ht="13.5" customHeight="1" x14ac:dyDescent="0.25">
      <c r="A239" s="34" t="s">
        <v>20</v>
      </c>
      <c r="B239" s="43">
        <v>3513.04</v>
      </c>
      <c r="C239" s="43">
        <v>7164.59</v>
      </c>
      <c r="D239" s="43">
        <v>7164.59</v>
      </c>
      <c r="E239" s="43">
        <v>4029.98</v>
      </c>
      <c r="F239" s="43">
        <v>114.71</v>
      </c>
      <c r="G239" s="85">
        <v>56.25</v>
      </c>
    </row>
    <row r="240" spans="1:7" ht="13.2" x14ac:dyDescent="0.25">
      <c r="A240" s="32" t="s">
        <v>10</v>
      </c>
      <c r="B240" s="41">
        <v>22316.02</v>
      </c>
      <c r="C240" s="41">
        <v>81140.69</v>
      </c>
      <c r="D240" s="41">
        <v>81140.69</v>
      </c>
      <c r="E240" s="41">
        <v>14140.51</v>
      </c>
      <c r="F240" s="41">
        <v>63.36</v>
      </c>
      <c r="G240" s="84">
        <v>17.43</v>
      </c>
    </row>
    <row r="241" spans="1:7" x14ac:dyDescent="0.2">
      <c r="A241" s="33" t="s">
        <v>11</v>
      </c>
      <c r="B241" s="42">
        <v>22199.85</v>
      </c>
      <c r="C241" s="42">
        <v>73474.100000000006</v>
      </c>
      <c r="D241" s="42">
        <v>73474.100000000006</v>
      </c>
      <c r="E241" s="42">
        <v>14140.51</v>
      </c>
      <c r="F241" s="42">
        <v>63.7</v>
      </c>
      <c r="G241" s="84">
        <v>19.25</v>
      </c>
    </row>
    <row r="242" spans="1:7" ht="13.5" customHeight="1" x14ac:dyDescent="0.25">
      <c r="A242" s="34" t="s">
        <v>12</v>
      </c>
      <c r="B242" s="43">
        <v>11133.14</v>
      </c>
      <c r="C242" s="43">
        <v>55655.53</v>
      </c>
      <c r="D242" s="43">
        <v>55655.53</v>
      </c>
      <c r="E242" s="43">
        <v>9531.8700000000008</v>
      </c>
      <c r="F242" s="43">
        <v>85.62</v>
      </c>
      <c r="G242" s="85">
        <v>17.13</v>
      </c>
    </row>
    <row r="243" spans="1:7" ht="13.5" customHeight="1" x14ac:dyDescent="0.25">
      <c r="A243" s="34" t="s">
        <v>21</v>
      </c>
      <c r="B243" s="43">
        <v>11049.79</v>
      </c>
      <c r="C243" s="43">
        <v>17750.88</v>
      </c>
      <c r="D243" s="43">
        <v>17750.88</v>
      </c>
      <c r="E243" s="43">
        <v>4430.54</v>
      </c>
      <c r="F243" s="43">
        <v>40.1</v>
      </c>
      <c r="G243" s="85">
        <v>24.96</v>
      </c>
    </row>
    <row r="244" spans="1:7" ht="13.5" customHeight="1" x14ac:dyDescent="0.25">
      <c r="A244" s="34" t="s">
        <v>22</v>
      </c>
      <c r="B244" s="43">
        <v>16.920000000000002</v>
      </c>
      <c r="C244" s="43">
        <v>67.69</v>
      </c>
      <c r="D244" s="43">
        <v>67.69</v>
      </c>
      <c r="E244" s="43">
        <v>178.1</v>
      </c>
      <c r="F244" s="43">
        <v>1052.5999999999999</v>
      </c>
      <c r="G244" s="85">
        <v>263.11</v>
      </c>
    </row>
    <row r="245" spans="1:7" x14ac:dyDescent="0.2">
      <c r="A245" s="33" t="s">
        <v>14</v>
      </c>
      <c r="B245" s="42"/>
      <c r="C245" s="42">
        <v>3833.3</v>
      </c>
      <c r="D245" s="42">
        <v>3833.3</v>
      </c>
      <c r="E245" s="42"/>
      <c r="F245" s="42"/>
      <c r="G245" s="85"/>
    </row>
    <row r="246" spans="1:7" ht="13.5" customHeight="1" x14ac:dyDescent="0.25">
      <c r="A246" s="34" t="s">
        <v>23</v>
      </c>
      <c r="B246" s="43"/>
      <c r="C246" s="43">
        <v>1916.65</v>
      </c>
      <c r="D246" s="43">
        <v>1916.65</v>
      </c>
      <c r="E246" s="43"/>
      <c r="F246" s="43"/>
      <c r="G246" s="85"/>
    </row>
    <row r="247" spans="1:7" ht="13.5" customHeight="1" x14ac:dyDescent="0.25">
      <c r="A247" s="34" t="s">
        <v>15</v>
      </c>
      <c r="B247" s="43"/>
      <c r="C247" s="43">
        <v>1916.65</v>
      </c>
      <c r="D247" s="43">
        <v>1916.65</v>
      </c>
      <c r="E247" s="43"/>
      <c r="F247" s="43"/>
      <c r="G247" s="85"/>
    </row>
    <row r="248" spans="1:7" x14ac:dyDescent="0.2">
      <c r="A248" s="33" t="s">
        <v>16</v>
      </c>
      <c r="B248" s="42">
        <v>116.17</v>
      </c>
      <c r="C248" s="42">
        <v>3833.29</v>
      </c>
      <c r="D248" s="42">
        <v>3833.29</v>
      </c>
      <c r="E248" s="42"/>
      <c r="F248" s="42"/>
      <c r="G248" s="85"/>
    </row>
    <row r="249" spans="1:7" ht="13.5" customHeight="1" x14ac:dyDescent="0.25">
      <c r="A249" s="34" t="s">
        <v>28</v>
      </c>
      <c r="B249" s="43">
        <v>71.069999999999993</v>
      </c>
      <c r="C249" s="43">
        <v>1916.65</v>
      </c>
      <c r="D249" s="43">
        <v>1916.65</v>
      </c>
      <c r="E249" s="43"/>
      <c r="F249" s="43"/>
      <c r="G249" s="85"/>
    </row>
    <row r="250" spans="1:7" ht="13.5" customHeight="1" x14ac:dyDescent="0.25">
      <c r="A250" s="34" t="s">
        <v>30</v>
      </c>
      <c r="B250" s="43"/>
      <c r="C250" s="43">
        <v>1916.64</v>
      </c>
      <c r="D250" s="43">
        <v>1916.64</v>
      </c>
      <c r="E250" s="43"/>
      <c r="F250" s="43"/>
      <c r="G250" s="85"/>
    </row>
    <row r="251" spans="1:7" ht="13.5" customHeight="1" x14ac:dyDescent="0.25">
      <c r="A251" s="34" t="s">
        <v>31</v>
      </c>
      <c r="B251" s="43">
        <v>45.1</v>
      </c>
      <c r="C251" s="43"/>
      <c r="D251" s="43"/>
      <c r="E251" s="43"/>
      <c r="F251" s="43"/>
      <c r="G251" s="85"/>
    </row>
    <row r="252" spans="1:7" ht="26.4" x14ac:dyDescent="0.25">
      <c r="A252" s="31" t="s">
        <v>129</v>
      </c>
      <c r="B252" s="40"/>
      <c r="C252" s="40">
        <v>1356.67</v>
      </c>
      <c r="D252" s="40">
        <v>1356.67</v>
      </c>
      <c r="E252" s="40"/>
      <c r="F252" s="40"/>
      <c r="G252" s="81"/>
    </row>
    <row r="253" spans="1:7" ht="13.2" x14ac:dyDescent="0.25">
      <c r="A253" s="32" t="s">
        <v>9</v>
      </c>
      <c r="B253" s="41"/>
      <c r="C253" s="41">
        <v>1356.67</v>
      </c>
      <c r="D253" s="41">
        <v>1356.67</v>
      </c>
      <c r="E253" s="41"/>
      <c r="F253" s="41"/>
      <c r="G253" s="85"/>
    </row>
    <row r="254" spans="1:7" ht="13.2" x14ac:dyDescent="0.25">
      <c r="A254" s="32" t="s">
        <v>10</v>
      </c>
      <c r="B254" s="41"/>
      <c r="C254" s="41">
        <v>1356.67</v>
      </c>
      <c r="D254" s="41">
        <v>1356.67</v>
      </c>
      <c r="E254" s="41"/>
      <c r="F254" s="41"/>
      <c r="G254" s="85"/>
    </row>
    <row r="255" spans="1:7" x14ac:dyDescent="0.2">
      <c r="A255" s="33" t="s">
        <v>11</v>
      </c>
      <c r="B255" s="42"/>
      <c r="C255" s="42">
        <v>1356.67</v>
      </c>
      <c r="D255" s="42">
        <v>1356.67</v>
      </c>
      <c r="E255" s="42"/>
      <c r="F255" s="42"/>
      <c r="G255" s="85"/>
    </row>
    <row r="256" spans="1:7" ht="13.5" customHeight="1" x14ac:dyDescent="0.25">
      <c r="A256" s="34" t="s">
        <v>12</v>
      </c>
      <c r="B256" s="43"/>
      <c r="C256" s="43">
        <v>1356.67</v>
      </c>
      <c r="D256" s="43">
        <v>1356.67</v>
      </c>
      <c r="E256" s="43"/>
      <c r="F256" s="43"/>
      <c r="G256" s="85"/>
    </row>
    <row r="257" spans="1:7" ht="26.4" x14ac:dyDescent="0.25">
      <c r="A257" s="31" t="s">
        <v>132</v>
      </c>
      <c r="B257" s="40"/>
      <c r="C257" s="40">
        <v>7687.77</v>
      </c>
      <c r="D257" s="40">
        <v>7687.77</v>
      </c>
      <c r="E257" s="40"/>
      <c r="F257" s="40"/>
      <c r="G257" s="81"/>
    </row>
    <row r="258" spans="1:7" ht="13.2" x14ac:dyDescent="0.25">
      <c r="A258" s="32" t="s">
        <v>9</v>
      </c>
      <c r="B258" s="41"/>
      <c r="C258" s="41">
        <v>7687.77</v>
      </c>
      <c r="D258" s="41">
        <v>7687.77</v>
      </c>
      <c r="E258" s="41"/>
      <c r="F258" s="41"/>
      <c r="G258" s="85"/>
    </row>
    <row r="259" spans="1:7" ht="13.2" x14ac:dyDescent="0.25">
      <c r="A259" s="32" t="s">
        <v>10</v>
      </c>
      <c r="B259" s="41"/>
      <c r="C259" s="41">
        <v>7687.77</v>
      </c>
      <c r="D259" s="41">
        <v>7687.77</v>
      </c>
      <c r="E259" s="41"/>
      <c r="F259" s="41"/>
      <c r="G259" s="85"/>
    </row>
    <row r="260" spans="1:7" x14ac:dyDescent="0.2">
      <c r="A260" s="33" t="s">
        <v>11</v>
      </c>
      <c r="B260" s="42"/>
      <c r="C260" s="42">
        <v>7687.77</v>
      </c>
      <c r="D260" s="42">
        <v>7687.77</v>
      </c>
      <c r="E260" s="42"/>
      <c r="F260" s="42"/>
      <c r="G260" s="85"/>
    </row>
    <row r="261" spans="1:7" ht="13.5" customHeight="1" x14ac:dyDescent="0.25">
      <c r="A261" s="34" t="s">
        <v>12</v>
      </c>
      <c r="B261" s="43"/>
      <c r="C261" s="43">
        <v>7687.77</v>
      </c>
      <c r="D261" s="43">
        <v>7687.77</v>
      </c>
      <c r="E261" s="43"/>
      <c r="F261" s="43"/>
      <c r="G261" s="85"/>
    </row>
    <row r="262" spans="1:7" ht="13.2" x14ac:dyDescent="0.25">
      <c r="A262" s="47" t="s">
        <v>76</v>
      </c>
      <c r="B262" s="39"/>
      <c r="C262" s="39">
        <v>670</v>
      </c>
      <c r="D262" s="39">
        <v>670</v>
      </c>
      <c r="E262" s="39"/>
      <c r="F262" s="39"/>
      <c r="G262" s="86"/>
    </row>
    <row r="263" spans="1:7" ht="13.2" x14ac:dyDescent="0.25">
      <c r="A263" s="31" t="s">
        <v>8</v>
      </c>
      <c r="B263" s="40"/>
      <c r="C263" s="40">
        <v>670</v>
      </c>
      <c r="D263" s="40">
        <v>670</v>
      </c>
      <c r="E263" s="40"/>
      <c r="F263" s="40"/>
      <c r="G263" s="81"/>
    </row>
    <row r="264" spans="1:7" ht="13.2" x14ac:dyDescent="0.25">
      <c r="A264" s="32" t="s">
        <v>9</v>
      </c>
      <c r="B264" s="41"/>
      <c r="C264" s="41">
        <v>670</v>
      </c>
      <c r="D264" s="41">
        <v>670</v>
      </c>
      <c r="E264" s="41"/>
      <c r="F264" s="41"/>
      <c r="G264" s="85"/>
    </row>
    <row r="265" spans="1:7" ht="13.2" x14ac:dyDescent="0.25">
      <c r="A265" s="32" t="s">
        <v>10</v>
      </c>
      <c r="B265" s="41"/>
      <c r="C265" s="41">
        <v>670</v>
      </c>
      <c r="D265" s="41">
        <v>670</v>
      </c>
      <c r="E265" s="41"/>
      <c r="F265" s="41"/>
      <c r="G265" s="85"/>
    </row>
    <row r="266" spans="1:7" x14ac:dyDescent="0.2">
      <c r="A266" s="33" t="s">
        <v>14</v>
      </c>
      <c r="B266" s="42"/>
      <c r="C266" s="42">
        <v>670</v>
      </c>
      <c r="D266" s="42">
        <v>670</v>
      </c>
      <c r="E266" s="42"/>
      <c r="F266" s="42"/>
      <c r="G266" s="85"/>
    </row>
    <row r="267" spans="1:7" ht="13.5" customHeight="1" x14ac:dyDescent="0.25">
      <c r="A267" s="34" t="s">
        <v>23</v>
      </c>
      <c r="B267" s="43"/>
      <c r="C267" s="43">
        <v>670</v>
      </c>
      <c r="D267" s="43">
        <v>670</v>
      </c>
      <c r="E267" s="43"/>
      <c r="F267" s="43"/>
      <c r="G267" s="85"/>
    </row>
    <row r="268" spans="1:7" ht="26.4" x14ac:dyDescent="0.25">
      <c r="A268" s="47" t="s">
        <v>133</v>
      </c>
      <c r="B268" s="39"/>
      <c r="C268" s="39"/>
      <c r="D268" s="39"/>
      <c r="E268" s="39">
        <v>737.55</v>
      </c>
      <c r="F268" s="39"/>
      <c r="G268" s="86"/>
    </row>
    <row r="269" spans="1:7" ht="13.2" x14ac:dyDescent="0.25">
      <c r="A269" s="31" t="s">
        <v>128</v>
      </c>
      <c r="B269" s="40"/>
      <c r="C269" s="40"/>
      <c r="D269" s="40"/>
      <c r="E269" s="40">
        <v>737.55</v>
      </c>
      <c r="F269" s="40"/>
      <c r="G269" s="81"/>
    </row>
    <row r="270" spans="1:7" ht="13.2" x14ac:dyDescent="0.25">
      <c r="A270" s="32" t="s">
        <v>9</v>
      </c>
      <c r="B270" s="41"/>
      <c r="C270" s="41"/>
      <c r="D270" s="41"/>
      <c r="E270" s="41">
        <v>737.55</v>
      </c>
      <c r="F270" s="41"/>
      <c r="G270" s="85"/>
    </row>
    <row r="271" spans="1:7" ht="13.2" x14ac:dyDescent="0.25">
      <c r="A271" s="32" t="s">
        <v>43</v>
      </c>
      <c r="B271" s="41"/>
      <c r="C271" s="41"/>
      <c r="D271" s="41"/>
      <c r="E271" s="41">
        <v>737.55</v>
      </c>
      <c r="F271" s="41"/>
      <c r="G271" s="85"/>
    </row>
    <row r="272" spans="1:7" x14ac:dyDescent="0.2">
      <c r="A272" s="33" t="s">
        <v>44</v>
      </c>
      <c r="B272" s="42"/>
      <c r="C272" s="42"/>
      <c r="D272" s="42"/>
      <c r="E272" s="42">
        <v>737.55</v>
      </c>
      <c r="F272" s="42"/>
      <c r="G272" s="85"/>
    </row>
    <row r="273" spans="1:7" ht="13.5" customHeight="1" x14ac:dyDescent="0.25">
      <c r="A273" s="34" t="s">
        <v>134</v>
      </c>
      <c r="B273" s="43"/>
      <c r="C273" s="43"/>
      <c r="D273" s="43"/>
      <c r="E273" s="43">
        <v>737.55</v>
      </c>
      <c r="F273" s="43"/>
      <c r="G273" s="85"/>
    </row>
    <row r="274" spans="1:7" ht="26.4" x14ac:dyDescent="0.25">
      <c r="A274" s="46" t="s">
        <v>77</v>
      </c>
      <c r="B274" s="38">
        <v>1406.23</v>
      </c>
      <c r="C274" s="38">
        <v>8289.5400000000009</v>
      </c>
      <c r="D274" s="38">
        <v>8289.5400000000009</v>
      </c>
      <c r="E274" s="38">
        <v>1465.44</v>
      </c>
      <c r="F274" s="38">
        <v>104.21</v>
      </c>
      <c r="G274" s="79">
        <v>17.68</v>
      </c>
    </row>
    <row r="275" spans="1:7" ht="13.2" x14ac:dyDescent="0.25">
      <c r="A275" s="48" t="s">
        <v>78</v>
      </c>
      <c r="B275" s="44">
        <v>1406.23</v>
      </c>
      <c r="C275" s="44">
        <v>8289.5400000000009</v>
      </c>
      <c r="D275" s="44">
        <v>8289.5400000000009</v>
      </c>
      <c r="E275" s="44">
        <v>1465.44</v>
      </c>
      <c r="F275" s="44">
        <v>104.21</v>
      </c>
      <c r="G275" s="87">
        <v>17.68</v>
      </c>
    </row>
    <row r="276" spans="1:7" ht="13.2" x14ac:dyDescent="0.25">
      <c r="A276" s="31" t="s">
        <v>124</v>
      </c>
      <c r="B276" s="40">
        <v>479.03</v>
      </c>
      <c r="C276" s="40">
        <v>3589.77</v>
      </c>
      <c r="D276" s="40">
        <v>3589.77</v>
      </c>
      <c r="E276" s="40">
        <v>387</v>
      </c>
      <c r="F276" s="40">
        <v>80.790000000000006</v>
      </c>
      <c r="G276" s="81">
        <v>10.78</v>
      </c>
    </row>
    <row r="277" spans="1:7" ht="15" customHeight="1" x14ac:dyDescent="0.25">
      <c r="A277" s="32" t="s">
        <v>58</v>
      </c>
      <c r="B277" s="41">
        <v>479.03</v>
      </c>
      <c r="C277" s="41">
        <v>3589.77</v>
      </c>
      <c r="D277" s="41">
        <v>3589.77</v>
      </c>
      <c r="E277" s="41">
        <v>387</v>
      </c>
      <c r="F277" s="41">
        <v>80.790000000000006</v>
      </c>
      <c r="G277" s="84">
        <v>10.78</v>
      </c>
    </row>
    <row r="278" spans="1:7" ht="26.4" x14ac:dyDescent="0.25">
      <c r="A278" s="32" t="s">
        <v>59</v>
      </c>
      <c r="B278" s="41">
        <v>479.03</v>
      </c>
      <c r="C278" s="41">
        <v>3589.77</v>
      </c>
      <c r="D278" s="41">
        <v>3589.77</v>
      </c>
      <c r="E278" s="41">
        <v>387</v>
      </c>
      <c r="F278" s="41">
        <v>80.790000000000006</v>
      </c>
      <c r="G278" s="84">
        <v>10.78</v>
      </c>
    </row>
    <row r="279" spans="1:7" x14ac:dyDescent="0.2">
      <c r="A279" s="33" t="s">
        <v>60</v>
      </c>
      <c r="B279" s="42"/>
      <c r="C279" s="42">
        <v>2926.16</v>
      </c>
      <c r="D279" s="42">
        <v>2926.16</v>
      </c>
      <c r="E279" s="42">
        <v>387</v>
      </c>
      <c r="F279" s="42"/>
      <c r="G279" s="85">
        <v>13.23</v>
      </c>
    </row>
    <row r="280" spans="1:7" ht="13.5" customHeight="1" x14ac:dyDescent="0.25">
      <c r="A280" s="34" t="s">
        <v>61</v>
      </c>
      <c r="B280" s="43"/>
      <c r="C280" s="43">
        <v>1327.23</v>
      </c>
      <c r="D280" s="43">
        <v>1327.23</v>
      </c>
      <c r="E280" s="43">
        <v>387</v>
      </c>
      <c r="F280" s="43"/>
      <c r="G280" s="85">
        <v>29.16</v>
      </c>
    </row>
    <row r="281" spans="1:7" ht="13.5" customHeight="1" x14ac:dyDescent="0.25">
      <c r="A281" s="34" t="s">
        <v>79</v>
      </c>
      <c r="B281" s="43"/>
      <c r="C281" s="43">
        <v>184.48</v>
      </c>
      <c r="D281" s="43">
        <v>184.48</v>
      </c>
      <c r="E281" s="43"/>
      <c r="F281" s="43"/>
      <c r="G281" s="85"/>
    </row>
    <row r="282" spans="1:7" ht="13.5" customHeight="1" x14ac:dyDescent="0.25">
      <c r="A282" s="34" t="s">
        <v>80</v>
      </c>
      <c r="B282" s="43"/>
      <c r="C282" s="43">
        <v>208.14</v>
      </c>
      <c r="D282" s="43">
        <v>208.14</v>
      </c>
      <c r="E282" s="43"/>
      <c r="F282" s="43"/>
      <c r="G282" s="85"/>
    </row>
    <row r="283" spans="1:7" ht="13.5" customHeight="1" x14ac:dyDescent="0.25">
      <c r="A283" s="34" t="s">
        <v>81</v>
      </c>
      <c r="B283" s="43"/>
      <c r="C283" s="43">
        <v>198.17</v>
      </c>
      <c r="D283" s="43">
        <v>198.17</v>
      </c>
      <c r="E283" s="43"/>
      <c r="F283" s="43"/>
      <c r="G283" s="85"/>
    </row>
    <row r="284" spans="1:7" ht="13.5" customHeight="1" x14ac:dyDescent="0.25">
      <c r="A284" s="34" t="s">
        <v>62</v>
      </c>
      <c r="B284" s="43"/>
      <c r="C284" s="43">
        <v>1008.14</v>
      </c>
      <c r="D284" s="43">
        <v>1008.14</v>
      </c>
      <c r="E284" s="43"/>
      <c r="F284" s="43"/>
      <c r="G284" s="85"/>
    </row>
    <row r="285" spans="1:7" ht="12" customHeight="1" x14ac:dyDescent="0.2">
      <c r="A285" s="33" t="s">
        <v>63</v>
      </c>
      <c r="B285" s="42">
        <v>479.03</v>
      </c>
      <c r="C285" s="42">
        <v>663.61</v>
      </c>
      <c r="D285" s="42">
        <v>663.61</v>
      </c>
      <c r="E285" s="42"/>
      <c r="F285" s="42"/>
      <c r="G285" s="85"/>
    </row>
    <row r="286" spans="1:7" ht="12" customHeight="1" x14ac:dyDescent="0.25">
      <c r="A286" s="34" t="s">
        <v>64</v>
      </c>
      <c r="B286" s="43">
        <v>479.03</v>
      </c>
      <c r="C286" s="43">
        <v>663.61</v>
      </c>
      <c r="D286" s="43">
        <v>663.61</v>
      </c>
      <c r="E286" s="43"/>
      <c r="F286" s="43"/>
      <c r="G286" s="85"/>
    </row>
    <row r="287" spans="1:7" ht="26.4" x14ac:dyDescent="0.25">
      <c r="A287" s="31" t="s">
        <v>125</v>
      </c>
      <c r="B287" s="40">
        <v>905.43</v>
      </c>
      <c r="C287" s="40"/>
      <c r="D287" s="40"/>
      <c r="E287" s="40"/>
      <c r="F287" s="40"/>
      <c r="G287" s="81"/>
    </row>
    <row r="288" spans="1:7" ht="15" customHeight="1" x14ac:dyDescent="0.25">
      <c r="A288" s="32" t="s">
        <v>58</v>
      </c>
      <c r="B288" s="41">
        <v>905.43</v>
      </c>
      <c r="C288" s="41"/>
      <c r="D288" s="41"/>
      <c r="E288" s="41"/>
      <c r="F288" s="41"/>
      <c r="G288" s="85"/>
    </row>
    <row r="289" spans="1:7" ht="26.4" x14ac:dyDescent="0.25">
      <c r="A289" s="32" t="s">
        <v>59</v>
      </c>
      <c r="B289" s="41">
        <v>905.43</v>
      </c>
      <c r="C289" s="41"/>
      <c r="D289" s="41"/>
      <c r="E289" s="41"/>
      <c r="F289" s="41"/>
      <c r="G289" s="85"/>
    </row>
    <row r="290" spans="1:7" x14ac:dyDescent="0.2">
      <c r="A290" s="33" t="s">
        <v>60</v>
      </c>
      <c r="B290" s="42">
        <v>905.43</v>
      </c>
      <c r="C290" s="42"/>
      <c r="D290" s="42"/>
      <c r="E290" s="42"/>
      <c r="F290" s="42"/>
      <c r="G290" s="85"/>
    </row>
    <row r="291" spans="1:7" ht="13.5" customHeight="1" x14ac:dyDescent="0.25">
      <c r="A291" s="34" t="s">
        <v>61</v>
      </c>
      <c r="B291" s="43">
        <v>905.43</v>
      </c>
      <c r="C291" s="43"/>
      <c r="D291" s="43"/>
      <c r="E291" s="43"/>
      <c r="F291" s="43"/>
      <c r="G291" s="85"/>
    </row>
    <row r="292" spans="1:7" ht="13.2" x14ac:dyDescent="0.25">
      <c r="A292" s="31" t="s">
        <v>46</v>
      </c>
      <c r="B292" s="40"/>
      <c r="C292" s="40"/>
      <c r="D292" s="40"/>
      <c r="E292" s="40">
        <v>618.49</v>
      </c>
      <c r="F292" s="40"/>
      <c r="G292" s="81"/>
    </row>
    <row r="293" spans="1:7" ht="15" customHeight="1" x14ac:dyDescent="0.25">
      <c r="A293" s="32" t="s">
        <v>58</v>
      </c>
      <c r="B293" s="41"/>
      <c r="C293" s="41"/>
      <c r="D293" s="41"/>
      <c r="E293" s="41">
        <v>618.49</v>
      </c>
      <c r="F293" s="41"/>
      <c r="G293" s="85"/>
    </row>
    <row r="294" spans="1:7" ht="26.4" x14ac:dyDescent="0.25">
      <c r="A294" s="32" t="s">
        <v>59</v>
      </c>
      <c r="B294" s="41"/>
      <c r="C294" s="41"/>
      <c r="D294" s="41"/>
      <c r="E294" s="41">
        <v>618.49</v>
      </c>
      <c r="F294" s="41"/>
      <c r="G294" s="85"/>
    </row>
    <row r="295" spans="1:7" x14ac:dyDescent="0.2">
      <c r="A295" s="33" t="s">
        <v>60</v>
      </c>
      <c r="B295" s="42"/>
      <c r="C295" s="42"/>
      <c r="D295" s="42"/>
      <c r="E295" s="42">
        <v>618.49</v>
      </c>
      <c r="F295" s="42"/>
      <c r="G295" s="85"/>
    </row>
    <row r="296" spans="1:7" ht="13.5" customHeight="1" x14ac:dyDescent="0.25">
      <c r="A296" s="34" t="s">
        <v>61</v>
      </c>
      <c r="B296" s="43"/>
      <c r="C296" s="43"/>
      <c r="D296" s="43"/>
      <c r="E296" s="43">
        <v>618.49</v>
      </c>
      <c r="F296" s="43"/>
      <c r="G296" s="85"/>
    </row>
    <row r="297" spans="1:7" ht="26.4" x14ac:dyDescent="0.25">
      <c r="A297" s="31" t="s">
        <v>127</v>
      </c>
      <c r="B297" s="40">
        <v>18.55</v>
      </c>
      <c r="C297" s="40"/>
      <c r="D297" s="40"/>
      <c r="E297" s="40"/>
      <c r="F297" s="40"/>
      <c r="G297" s="81"/>
    </row>
    <row r="298" spans="1:7" ht="15" customHeight="1" x14ac:dyDescent="0.25">
      <c r="A298" s="32" t="s">
        <v>58</v>
      </c>
      <c r="B298" s="41">
        <v>18.55</v>
      </c>
      <c r="C298" s="41"/>
      <c r="D298" s="41"/>
      <c r="E298" s="41"/>
      <c r="F298" s="41"/>
      <c r="G298" s="85"/>
    </row>
    <row r="299" spans="1:7" ht="26.4" x14ac:dyDescent="0.25">
      <c r="A299" s="32" t="s">
        <v>59</v>
      </c>
      <c r="B299" s="41">
        <v>18.55</v>
      </c>
      <c r="C299" s="41"/>
      <c r="D299" s="41"/>
      <c r="E299" s="41"/>
      <c r="F299" s="41"/>
      <c r="G299" s="85"/>
    </row>
    <row r="300" spans="1:7" ht="12.75" customHeight="1" x14ac:dyDescent="0.2">
      <c r="A300" s="33" t="s">
        <v>63</v>
      </c>
      <c r="B300" s="42">
        <v>18.55</v>
      </c>
      <c r="C300" s="42"/>
      <c r="D300" s="42"/>
      <c r="E300" s="42"/>
      <c r="F300" s="42"/>
      <c r="G300" s="85"/>
    </row>
    <row r="301" spans="1:7" ht="12.75" customHeight="1" x14ac:dyDescent="0.25">
      <c r="A301" s="34" t="s">
        <v>64</v>
      </c>
      <c r="B301" s="43">
        <v>18.55</v>
      </c>
      <c r="C301" s="43"/>
      <c r="D301" s="43"/>
      <c r="E301" s="43"/>
      <c r="F301" s="43"/>
      <c r="G301" s="85"/>
    </row>
    <row r="302" spans="1:7" ht="13.2" x14ac:dyDescent="0.25">
      <c r="A302" s="31" t="s">
        <v>128</v>
      </c>
      <c r="B302" s="40"/>
      <c r="C302" s="40">
        <v>663.61</v>
      </c>
      <c r="D302" s="40">
        <v>663.61</v>
      </c>
      <c r="E302" s="40"/>
      <c r="F302" s="40"/>
      <c r="G302" s="81"/>
    </row>
    <row r="303" spans="1:7" ht="15" customHeight="1" x14ac:dyDescent="0.25">
      <c r="A303" s="32" t="s">
        <v>58</v>
      </c>
      <c r="B303" s="41"/>
      <c r="C303" s="41">
        <v>663.61</v>
      </c>
      <c r="D303" s="41">
        <v>663.61</v>
      </c>
      <c r="E303" s="41"/>
      <c r="F303" s="41"/>
      <c r="G303" s="85"/>
    </row>
    <row r="304" spans="1:7" ht="26.4" x14ac:dyDescent="0.25">
      <c r="A304" s="32" t="s">
        <v>59</v>
      </c>
      <c r="B304" s="41"/>
      <c r="C304" s="41">
        <v>663.61</v>
      </c>
      <c r="D304" s="41">
        <v>663.61</v>
      </c>
      <c r="E304" s="41"/>
      <c r="F304" s="41"/>
      <c r="G304" s="85"/>
    </row>
    <row r="305" spans="1:7" ht="13.5" customHeight="1" x14ac:dyDescent="0.2">
      <c r="A305" s="33" t="s">
        <v>63</v>
      </c>
      <c r="B305" s="42"/>
      <c r="C305" s="42">
        <v>663.61</v>
      </c>
      <c r="D305" s="42">
        <v>663.61</v>
      </c>
      <c r="E305" s="42"/>
      <c r="F305" s="42"/>
      <c r="G305" s="85"/>
    </row>
    <row r="306" spans="1:7" ht="13.5" customHeight="1" x14ac:dyDescent="0.25">
      <c r="A306" s="34" t="s">
        <v>64</v>
      </c>
      <c r="B306" s="43"/>
      <c r="C306" s="43">
        <v>663.61</v>
      </c>
      <c r="D306" s="43">
        <v>663.61</v>
      </c>
      <c r="E306" s="43"/>
      <c r="F306" s="43"/>
      <c r="G306" s="85"/>
    </row>
    <row r="307" spans="1:7" ht="26.4" x14ac:dyDescent="0.25">
      <c r="A307" s="31" t="s">
        <v>129</v>
      </c>
      <c r="B307" s="40">
        <v>3.22</v>
      </c>
      <c r="C307" s="40"/>
      <c r="D307" s="40"/>
      <c r="E307" s="40"/>
      <c r="F307" s="40"/>
      <c r="G307" s="81"/>
    </row>
    <row r="308" spans="1:7" ht="15" customHeight="1" x14ac:dyDescent="0.25">
      <c r="A308" s="32" t="s">
        <v>58</v>
      </c>
      <c r="B308" s="41">
        <v>3.22</v>
      </c>
      <c r="C308" s="41"/>
      <c r="D308" s="41"/>
      <c r="E308" s="41"/>
      <c r="F308" s="41"/>
      <c r="G308" s="85"/>
    </row>
    <row r="309" spans="1:7" ht="26.4" x14ac:dyDescent="0.25">
      <c r="A309" s="32" t="s">
        <v>59</v>
      </c>
      <c r="B309" s="41">
        <v>3.22</v>
      </c>
      <c r="C309" s="41"/>
      <c r="D309" s="41"/>
      <c r="E309" s="41"/>
      <c r="F309" s="41"/>
      <c r="G309" s="85"/>
    </row>
    <row r="310" spans="1:7" ht="14.25" customHeight="1" x14ac:dyDescent="0.2">
      <c r="A310" s="33" t="s">
        <v>63</v>
      </c>
      <c r="B310" s="42">
        <v>3.22</v>
      </c>
      <c r="C310" s="42"/>
      <c r="D310" s="42"/>
      <c r="E310" s="42"/>
      <c r="F310" s="42"/>
      <c r="G310" s="85"/>
    </row>
    <row r="311" spans="1:7" ht="14.25" customHeight="1" x14ac:dyDescent="0.25">
      <c r="A311" s="34" t="s">
        <v>64</v>
      </c>
      <c r="B311" s="43">
        <v>3.22</v>
      </c>
      <c r="C311" s="43"/>
      <c r="D311" s="43"/>
      <c r="E311" s="43"/>
      <c r="F311" s="43"/>
      <c r="G311" s="85"/>
    </row>
    <row r="312" spans="1:7" ht="13.2" x14ac:dyDescent="0.25">
      <c r="A312" s="31" t="s">
        <v>135</v>
      </c>
      <c r="B312" s="40"/>
      <c r="C312" s="40">
        <v>1327.23</v>
      </c>
      <c r="D312" s="40">
        <v>1327.23</v>
      </c>
      <c r="E312" s="40">
        <v>459.95</v>
      </c>
      <c r="F312" s="40"/>
      <c r="G312" s="81">
        <v>34.65</v>
      </c>
    </row>
    <row r="313" spans="1:7" ht="15" customHeight="1" x14ac:dyDescent="0.25">
      <c r="A313" s="32" t="s">
        <v>58</v>
      </c>
      <c r="B313" s="41"/>
      <c r="C313" s="41">
        <v>1327.23</v>
      </c>
      <c r="D313" s="41">
        <v>1327.23</v>
      </c>
      <c r="E313" s="41">
        <v>459.95</v>
      </c>
      <c r="F313" s="41"/>
      <c r="G313" s="84">
        <v>34.65</v>
      </c>
    </row>
    <row r="314" spans="1:7" ht="26.4" x14ac:dyDescent="0.25">
      <c r="A314" s="32" t="s">
        <v>59</v>
      </c>
      <c r="B314" s="41"/>
      <c r="C314" s="41">
        <v>1327.23</v>
      </c>
      <c r="D314" s="41">
        <v>1327.23</v>
      </c>
      <c r="E314" s="41">
        <v>459.95</v>
      </c>
      <c r="F314" s="41"/>
      <c r="G314" s="84">
        <v>34.65</v>
      </c>
    </row>
    <row r="315" spans="1:7" x14ac:dyDescent="0.2">
      <c r="A315" s="33" t="s">
        <v>60</v>
      </c>
      <c r="B315" s="42"/>
      <c r="C315" s="42">
        <v>1327.23</v>
      </c>
      <c r="D315" s="42">
        <v>1327.23</v>
      </c>
      <c r="E315" s="42">
        <v>459.95</v>
      </c>
      <c r="F315" s="42"/>
      <c r="G315" s="84">
        <v>34.65</v>
      </c>
    </row>
    <row r="316" spans="1:7" ht="13.5" customHeight="1" x14ac:dyDescent="0.25">
      <c r="A316" s="34" t="s">
        <v>61</v>
      </c>
      <c r="B316" s="43"/>
      <c r="C316" s="43">
        <v>663.62</v>
      </c>
      <c r="D316" s="43">
        <v>663.62</v>
      </c>
      <c r="E316" s="43">
        <v>459.95</v>
      </c>
      <c r="F316" s="43"/>
      <c r="G316" s="85">
        <v>69.31</v>
      </c>
    </row>
    <row r="317" spans="1:7" ht="13.5" customHeight="1" x14ac:dyDescent="0.25">
      <c r="A317" s="34" t="s">
        <v>62</v>
      </c>
      <c r="B317" s="43"/>
      <c r="C317" s="43">
        <v>663.61</v>
      </c>
      <c r="D317" s="43">
        <v>663.61</v>
      </c>
      <c r="E317" s="43"/>
      <c r="F317" s="43"/>
      <c r="G317" s="85"/>
    </row>
    <row r="318" spans="1:7" ht="26.4" x14ac:dyDescent="0.25">
      <c r="A318" s="31" t="s">
        <v>136</v>
      </c>
      <c r="B318" s="40"/>
      <c r="C318" s="40">
        <v>2708.93</v>
      </c>
      <c r="D318" s="40">
        <v>2708.93</v>
      </c>
      <c r="E318" s="40"/>
      <c r="F318" s="40"/>
      <c r="G318" s="81"/>
    </row>
    <row r="319" spans="1:7" ht="15" customHeight="1" x14ac:dyDescent="0.25">
      <c r="A319" s="32" t="s">
        <v>58</v>
      </c>
      <c r="B319" s="41"/>
      <c r="C319" s="41">
        <v>2708.93</v>
      </c>
      <c r="D319" s="41">
        <v>2708.93</v>
      </c>
      <c r="E319" s="41"/>
      <c r="F319" s="41"/>
      <c r="G319" s="85"/>
    </row>
    <row r="320" spans="1:7" ht="26.4" x14ac:dyDescent="0.25">
      <c r="A320" s="32" t="s">
        <v>59</v>
      </c>
      <c r="B320" s="41"/>
      <c r="C320" s="41">
        <v>2708.93</v>
      </c>
      <c r="D320" s="41">
        <v>2708.93</v>
      </c>
      <c r="E320" s="41"/>
      <c r="F320" s="41"/>
      <c r="G320" s="85"/>
    </row>
    <row r="321" spans="1:7" ht="15" customHeight="1" x14ac:dyDescent="0.2">
      <c r="A321" s="33" t="s">
        <v>60</v>
      </c>
      <c r="B321" s="42"/>
      <c r="C321" s="42">
        <v>2708.93</v>
      </c>
      <c r="D321" s="42">
        <v>2708.93</v>
      </c>
      <c r="E321" s="42"/>
      <c r="F321" s="42"/>
      <c r="G321" s="85"/>
    </row>
    <row r="322" spans="1:7" ht="13.5" customHeight="1" thickBot="1" x14ac:dyDescent="0.3">
      <c r="A322" s="35" t="s">
        <v>62</v>
      </c>
      <c r="B322" s="45"/>
      <c r="C322" s="45">
        <v>2708.93</v>
      </c>
      <c r="D322" s="45">
        <v>2708.93</v>
      </c>
      <c r="E322" s="45"/>
      <c r="F322" s="45"/>
      <c r="G322" s="88"/>
    </row>
  </sheetData>
  <mergeCells count="1">
    <mergeCell ref="A1:G1"/>
  </mergeCells>
  <pageMargins left="0.23622047244094491" right="0.15748031496062992" top="0.19685039370078741" bottom="0.11811023622047245" header="0.51181102362204722" footer="0.51181102362204722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D4960-526E-4C43-AC53-D20FF4957CBD}">
  <sheetPr>
    <pageSetUpPr fitToPage="1"/>
  </sheetPr>
  <dimension ref="A1:H7"/>
  <sheetViews>
    <sheetView tabSelected="1" workbookViewId="0">
      <selection activeCell="F6" sqref="F6"/>
    </sheetView>
  </sheetViews>
  <sheetFormatPr defaultRowHeight="14.4" x14ac:dyDescent="0.3"/>
  <cols>
    <col min="2" max="2" width="24.6640625" customWidth="1"/>
    <col min="3" max="3" width="16.5546875" customWidth="1"/>
    <col min="4" max="4" width="21.6640625" customWidth="1"/>
    <col min="5" max="5" width="15.33203125" customWidth="1"/>
    <col min="6" max="6" width="23.88671875" customWidth="1"/>
    <col min="7" max="7" width="11.77734375" customWidth="1"/>
    <col min="8" max="8" width="12.6640625" customWidth="1"/>
  </cols>
  <sheetData>
    <row r="1" spans="1:8" ht="33.6" customHeight="1" x14ac:dyDescent="0.3">
      <c r="A1" s="118" t="s">
        <v>160</v>
      </c>
      <c r="B1" s="118"/>
      <c r="C1" s="118"/>
      <c r="D1" s="118"/>
      <c r="E1" s="118"/>
      <c r="F1" s="118"/>
      <c r="G1" s="118"/>
      <c r="H1" s="118"/>
    </row>
    <row r="2" spans="1:8" ht="16.2" x14ac:dyDescent="0.3">
      <c r="A2" s="114"/>
      <c r="B2" s="114"/>
      <c r="C2" s="115"/>
      <c r="D2" s="115"/>
      <c r="E2" s="115"/>
      <c r="F2" s="115"/>
      <c r="G2" s="115"/>
      <c r="H2" s="115"/>
    </row>
    <row r="3" spans="1:8" ht="16.2" x14ac:dyDescent="0.3">
      <c r="A3" s="116"/>
      <c r="B3" s="116"/>
      <c r="C3" s="119"/>
      <c r="D3" s="119"/>
      <c r="E3" s="117"/>
      <c r="F3" s="117"/>
      <c r="G3" s="117"/>
      <c r="H3" s="117"/>
    </row>
    <row r="4" spans="1:8" ht="17.399999999999999" x14ac:dyDescent="0.3">
      <c r="A4" s="107"/>
      <c r="B4" s="107"/>
      <c r="C4" s="108"/>
      <c r="D4" s="108"/>
      <c r="E4" s="108"/>
      <c r="F4" s="108"/>
      <c r="G4" s="108"/>
      <c r="H4" s="108"/>
    </row>
    <row r="5" spans="1:8" x14ac:dyDescent="0.3">
      <c r="A5" s="106"/>
      <c r="B5" s="106"/>
      <c r="C5" s="106"/>
      <c r="D5" s="106"/>
      <c r="E5" s="106"/>
      <c r="F5" s="106"/>
      <c r="G5" s="106"/>
      <c r="H5" s="106"/>
    </row>
    <row r="6" spans="1:8" ht="144" customHeight="1" x14ac:dyDescent="0.3">
      <c r="A6" s="109" t="s">
        <v>148</v>
      </c>
      <c r="B6" s="109" t="s">
        <v>149</v>
      </c>
      <c r="C6" s="109" t="s">
        <v>150</v>
      </c>
      <c r="D6" s="110" t="s">
        <v>151</v>
      </c>
      <c r="E6" s="109" t="s">
        <v>165</v>
      </c>
      <c r="F6" s="109" t="s">
        <v>166</v>
      </c>
      <c r="G6" s="109" t="s">
        <v>152</v>
      </c>
      <c r="H6" s="109" t="s">
        <v>153</v>
      </c>
    </row>
    <row r="7" spans="1:8" ht="45" customHeight="1" x14ac:dyDescent="0.3">
      <c r="A7" s="111" t="s">
        <v>154</v>
      </c>
      <c r="B7" s="120" t="s">
        <v>155</v>
      </c>
      <c r="C7" s="112" t="s">
        <v>159</v>
      </c>
      <c r="D7" s="120" t="s">
        <v>156</v>
      </c>
      <c r="E7" s="113">
        <v>3907.58</v>
      </c>
      <c r="F7" s="113">
        <v>7815.16</v>
      </c>
      <c r="G7" s="111" t="s">
        <v>157</v>
      </c>
      <c r="H7" s="111" t="s">
        <v>158</v>
      </c>
    </row>
  </sheetData>
  <mergeCells count="2">
    <mergeCell ref="A1:H1"/>
    <mergeCell ref="C3:D3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Opći dio-sažetak</vt:lpstr>
      <vt:lpstr>Opći dio-prihodi</vt:lpstr>
      <vt:lpstr>Opći dio-rashodi</vt:lpstr>
      <vt:lpstr>Opći dio - rashodi funk. klas.</vt:lpstr>
      <vt:lpstr>Posebni dio</vt:lpstr>
      <vt:lpstr>Posebni izvještaj-sudski spor</vt:lpstr>
      <vt:lpstr>'Opći dio-prihodi'!Ispis_naslova</vt:lpstr>
      <vt:lpstr>'Posebni dio'!Ispis_naslova</vt:lpstr>
      <vt:lpstr>'Opći dio - rashodi funk. klas.'!Podrucje_ispisa</vt:lpstr>
      <vt:lpstr>'Opći dio-prihodi'!Podrucje_ispisa</vt:lpstr>
      <vt:lpstr>'Opći dio-rashodi'!Podrucje_ispisa</vt:lpstr>
      <vt:lpstr>'Posebni dio'!Podrucje_ispisa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KONSOLIDIRANOG PRORAČUNA</dc:title>
  <dc:creator>ivana</dc:creator>
  <cp:lastModifiedBy>Računovodstvo</cp:lastModifiedBy>
  <cp:lastPrinted>2023-07-27T13:57:09Z</cp:lastPrinted>
  <dcterms:created xsi:type="dcterms:W3CDTF">2023-03-15T10:51:47Z</dcterms:created>
  <dcterms:modified xsi:type="dcterms:W3CDTF">2023-07-27T13:57:36Z</dcterms:modified>
</cp:coreProperties>
</file>